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ISIPLUS\Ali UNS\Artikel Manajemen Keuangan\"/>
    </mc:Choice>
  </mc:AlternateContent>
  <xr:revisionPtr revIDLastSave="0" documentId="13_ncr:1_{8669F1E6-0501-4370-89A2-77D4989C902E}" xr6:coauthVersionLast="45" xr6:coauthVersionMax="45" xr10:uidLastSave="{00000000-0000-0000-0000-000000000000}"/>
  <bookViews>
    <workbookView xWindow="-120" yWindow="-120" windowWidth="20730" windowHeight="11160" activeTab="3" xr2:uid="{0A708AB0-B348-4077-982B-699B2BBB382A}"/>
  </bookViews>
  <sheets>
    <sheet name="Sheet1" sheetId="1" r:id="rId1"/>
    <sheet name="Sheet1 (2)" sheetId="2" r:id="rId2"/>
    <sheet name="Sheet1 (3)" sheetId="3" r:id="rId3"/>
    <sheet name="Positif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Q20" i="4" l="1"/>
  <c r="BP20" i="4"/>
  <c r="BO20" i="4"/>
  <c r="BN20" i="4"/>
  <c r="BM20" i="4"/>
  <c r="AC20" i="4"/>
  <c r="AB20" i="4"/>
  <c r="AA20" i="4"/>
  <c r="Z20" i="4"/>
  <c r="Y20" i="4"/>
  <c r="N20" i="4"/>
  <c r="M20" i="4"/>
  <c r="L20" i="4"/>
  <c r="K20" i="4"/>
  <c r="J20" i="4"/>
  <c r="BQ19" i="4"/>
  <c r="BP19" i="4"/>
  <c r="BO19" i="4"/>
  <c r="BN19" i="4"/>
  <c r="BM19" i="4"/>
  <c r="AC19" i="4"/>
  <c r="AB19" i="4"/>
  <c r="AA19" i="4"/>
  <c r="Z19" i="4"/>
  <c r="Y19" i="4"/>
  <c r="N19" i="4"/>
  <c r="M19" i="4"/>
  <c r="L19" i="4"/>
  <c r="K19" i="4"/>
  <c r="J19" i="4"/>
  <c r="BQ18" i="4"/>
  <c r="BP18" i="4"/>
  <c r="BO18" i="4"/>
  <c r="BN18" i="4"/>
  <c r="BM18" i="4"/>
  <c r="AC18" i="4"/>
  <c r="AB18" i="4"/>
  <c r="AA18" i="4"/>
  <c r="Z18" i="4"/>
  <c r="Y18" i="4"/>
  <c r="N18" i="4"/>
  <c r="M18" i="4"/>
  <c r="L18" i="4"/>
  <c r="K18" i="4"/>
  <c r="J18" i="4"/>
  <c r="BQ17" i="4"/>
  <c r="BP17" i="4"/>
  <c r="BO17" i="4"/>
  <c r="BN17" i="4"/>
  <c r="BM17" i="4"/>
  <c r="AC17" i="4"/>
  <c r="AB17" i="4"/>
  <c r="AA17" i="4"/>
  <c r="Z17" i="4"/>
  <c r="Y17" i="4"/>
  <c r="N17" i="4"/>
  <c r="M17" i="4"/>
  <c r="L17" i="4"/>
  <c r="K17" i="4"/>
  <c r="J17" i="4"/>
  <c r="BQ16" i="4"/>
  <c r="BP16" i="4"/>
  <c r="BO16" i="4"/>
  <c r="BN16" i="4"/>
  <c r="BM16" i="4"/>
  <c r="AC16" i="4"/>
  <c r="AB16" i="4"/>
  <c r="AA16" i="4"/>
  <c r="Z16" i="4"/>
  <c r="Y16" i="4"/>
  <c r="N16" i="4"/>
  <c r="M16" i="4"/>
  <c r="L16" i="4"/>
  <c r="K16" i="4"/>
  <c r="J16" i="4"/>
  <c r="BQ15" i="4"/>
  <c r="BP15" i="4"/>
  <c r="BO15" i="4"/>
  <c r="BN15" i="4"/>
  <c r="BM15" i="4"/>
  <c r="AC15" i="4"/>
  <c r="AB15" i="4"/>
  <c r="AA15" i="4"/>
  <c r="Z15" i="4"/>
  <c r="Y15" i="4"/>
  <c r="N15" i="4"/>
  <c r="M15" i="4"/>
  <c r="L15" i="4"/>
  <c r="K15" i="4"/>
  <c r="J15" i="4"/>
  <c r="BQ14" i="4"/>
  <c r="BP14" i="4"/>
  <c r="BO14" i="4"/>
  <c r="BN14" i="4"/>
  <c r="BM14" i="4"/>
  <c r="AH14" i="4"/>
  <c r="AC14" i="4"/>
  <c r="AB14" i="4"/>
  <c r="AA14" i="4"/>
  <c r="Z14" i="4"/>
  <c r="Y14" i="4"/>
  <c r="N14" i="4"/>
  <c r="M14" i="4"/>
  <c r="L14" i="4"/>
  <c r="K14" i="4"/>
  <c r="J14" i="4"/>
  <c r="BQ13" i="4"/>
  <c r="BP13" i="4"/>
  <c r="BO13" i="4"/>
  <c r="BN13" i="4"/>
  <c r="BM13" i="4"/>
  <c r="AC13" i="4"/>
  <c r="AB13" i="4"/>
  <c r="AA13" i="4"/>
  <c r="Z13" i="4"/>
  <c r="Y13" i="4"/>
  <c r="N13" i="4"/>
  <c r="M13" i="4"/>
  <c r="L13" i="4"/>
  <c r="K13" i="4"/>
  <c r="J13" i="4"/>
  <c r="BQ12" i="4"/>
  <c r="BP12" i="4"/>
  <c r="BO12" i="4"/>
  <c r="BN12" i="4"/>
  <c r="BM12" i="4"/>
  <c r="AC12" i="4"/>
  <c r="AB12" i="4"/>
  <c r="AA12" i="4"/>
  <c r="Z12" i="4"/>
  <c r="Y12" i="4"/>
  <c r="N12" i="4"/>
  <c r="M12" i="4"/>
  <c r="L12" i="4"/>
  <c r="K12" i="4"/>
  <c r="J12" i="4"/>
  <c r="BQ11" i="4"/>
  <c r="BP11" i="4"/>
  <c r="BO11" i="4"/>
  <c r="BN11" i="4"/>
  <c r="BM11" i="4"/>
  <c r="AO11" i="4"/>
  <c r="AN11" i="4"/>
  <c r="AJ11" i="4"/>
  <c r="AI11" i="4"/>
  <c r="AE11" i="4"/>
  <c r="AD11" i="4"/>
  <c r="AC11" i="4"/>
  <c r="AB11" i="4"/>
  <c r="AA11" i="4"/>
  <c r="Z11" i="4"/>
  <c r="Y11" i="4"/>
  <c r="N11" i="4"/>
  <c r="M11" i="4"/>
  <c r="L11" i="4"/>
  <c r="K11" i="4"/>
  <c r="J11" i="4"/>
  <c r="BQ10" i="4"/>
  <c r="BP10" i="4"/>
  <c r="BO10" i="4"/>
  <c r="BN10" i="4"/>
  <c r="BM10" i="4"/>
  <c r="AC10" i="4"/>
  <c r="AB10" i="4"/>
  <c r="AA10" i="4"/>
  <c r="Z10" i="4"/>
  <c r="Y10" i="4"/>
  <c r="N10" i="4"/>
  <c r="M10" i="4"/>
  <c r="L10" i="4"/>
  <c r="K10" i="4"/>
  <c r="J10" i="4"/>
  <c r="BQ9" i="4"/>
  <c r="BP9" i="4"/>
  <c r="BO9" i="4"/>
  <c r="BN9" i="4"/>
  <c r="BM9" i="4"/>
  <c r="AR9" i="4"/>
  <c r="AM9" i="4"/>
  <c r="AC9" i="4"/>
  <c r="AB9" i="4"/>
  <c r="AA9" i="4"/>
  <c r="Z9" i="4"/>
  <c r="Y9" i="4"/>
  <c r="N9" i="4"/>
  <c r="M9" i="4"/>
  <c r="L9" i="4"/>
  <c r="K9" i="4"/>
  <c r="J9" i="4"/>
  <c r="BQ8" i="4"/>
  <c r="BP8" i="4"/>
  <c r="BO8" i="4"/>
  <c r="BN8" i="4"/>
  <c r="BM8" i="4"/>
  <c r="AC8" i="4"/>
  <c r="AB8" i="4"/>
  <c r="AA8" i="4"/>
  <c r="Z8" i="4"/>
  <c r="Y8" i="4"/>
  <c r="N8" i="4"/>
  <c r="M8" i="4"/>
  <c r="L8" i="4"/>
  <c r="K8" i="4"/>
  <c r="J8" i="4"/>
  <c r="BQ7" i="4"/>
  <c r="BP7" i="4"/>
  <c r="BO7" i="4"/>
  <c r="BN7" i="4"/>
  <c r="BM7" i="4"/>
  <c r="AC7" i="4"/>
  <c r="AB7" i="4"/>
  <c r="AA7" i="4"/>
  <c r="Z7" i="4"/>
  <c r="Y7" i="4"/>
  <c r="N7" i="4"/>
  <c r="M7" i="4"/>
  <c r="L7" i="4"/>
  <c r="K7" i="4"/>
  <c r="J7" i="4"/>
  <c r="BQ6" i="4"/>
  <c r="BP6" i="4"/>
  <c r="BO6" i="4"/>
  <c r="BN6" i="4"/>
  <c r="BM6" i="4"/>
  <c r="AC6" i="4"/>
  <c r="AB6" i="4"/>
  <c r="AA6" i="4"/>
  <c r="Z6" i="4"/>
  <c r="Y6" i="4"/>
  <c r="N6" i="4"/>
  <c r="M6" i="4"/>
  <c r="L6" i="4"/>
  <c r="K6" i="4"/>
  <c r="J6" i="4"/>
  <c r="BQ5" i="4"/>
  <c r="BP5" i="4"/>
  <c r="BO5" i="4"/>
  <c r="BN5" i="4"/>
  <c r="BM5" i="4"/>
  <c r="AQ5" i="4"/>
  <c r="AP5" i="4"/>
  <c r="AL5" i="4"/>
  <c r="AK5" i="4"/>
  <c r="AG5" i="4"/>
  <c r="AF5" i="4"/>
  <c r="AC5" i="4"/>
  <c r="AB5" i="4"/>
  <c r="AA5" i="4"/>
  <c r="Z5" i="4"/>
  <c r="Y5" i="4"/>
  <c r="N5" i="4"/>
  <c r="M5" i="4"/>
  <c r="L5" i="4"/>
  <c r="K5" i="4"/>
  <c r="J5" i="4"/>
  <c r="BQ4" i="4"/>
  <c r="BP4" i="4"/>
  <c r="BO4" i="4"/>
  <c r="BN4" i="4"/>
  <c r="BM4" i="4"/>
  <c r="AC4" i="4"/>
  <c r="AB4" i="4"/>
  <c r="AA4" i="4"/>
  <c r="Z4" i="4"/>
  <c r="Y4" i="4"/>
  <c r="N4" i="4"/>
  <c r="M4" i="4"/>
  <c r="L4" i="4"/>
  <c r="K4" i="4"/>
  <c r="J4" i="4"/>
  <c r="BM5" i="3"/>
  <c r="BN5" i="3"/>
  <c r="BO5" i="3"/>
  <c r="BP5" i="3"/>
  <c r="BQ5" i="3"/>
  <c r="BM6" i="3"/>
  <c r="BN6" i="3"/>
  <c r="BO6" i="3"/>
  <c r="BP6" i="3"/>
  <c r="BQ6" i="3"/>
  <c r="BM7" i="3"/>
  <c r="BN7" i="3"/>
  <c r="BO7" i="3"/>
  <c r="BP7" i="3"/>
  <c r="BQ7" i="3"/>
  <c r="BM8" i="3"/>
  <c r="BN8" i="3"/>
  <c r="BO8" i="3"/>
  <c r="BP8" i="3"/>
  <c r="BQ8" i="3"/>
  <c r="BM9" i="3"/>
  <c r="BN9" i="3"/>
  <c r="BO9" i="3"/>
  <c r="BP9" i="3"/>
  <c r="BQ9" i="3"/>
  <c r="BM10" i="3"/>
  <c r="BN10" i="3"/>
  <c r="BO10" i="3"/>
  <c r="BP10" i="3"/>
  <c r="BQ10" i="3"/>
  <c r="BM11" i="3"/>
  <c r="BN11" i="3"/>
  <c r="BO11" i="3"/>
  <c r="BP11" i="3"/>
  <c r="BQ11" i="3"/>
  <c r="BM12" i="3"/>
  <c r="BN12" i="3"/>
  <c r="BO12" i="3"/>
  <c r="BP12" i="3"/>
  <c r="BQ12" i="3"/>
  <c r="BM13" i="3"/>
  <c r="BN13" i="3"/>
  <c r="BO13" i="3"/>
  <c r="BP13" i="3"/>
  <c r="BQ13" i="3"/>
  <c r="BM14" i="3"/>
  <c r="BN14" i="3"/>
  <c r="BO14" i="3"/>
  <c r="BP14" i="3"/>
  <c r="BQ14" i="3"/>
  <c r="BM15" i="3"/>
  <c r="BN15" i="3"/>
  <c r="BO15" i="3"/>
  <c r="BP15" i="3"/>
  <c r="BQ15" i="3"/>
  <c r="BM16" i="3"/>
  <c r="BN16" i="3"/>
  <c r="BO16" i="3"/>
  <c r="BP16" i="3"/>
  <c r="BQ16" i="3"/>
  <c r="BM17" i="3"/>
  <c r="BN17" i="3"/>
  <c r="BO17" i="3"/>
  <c r="BP17" i="3"/>
  <c r="BQ17" i="3"/>
  <c r="BM18" i="3"/>
  <c r="BN18" i="3"/>
  <c r="BO18" i="3"/>
  <c r="BP18" i="3"/>
  <c r="BQ18" i="3"/>
  <c r="BM19" i="3"/>
  <c r="BN19" i="3"/>
  <c r="BO19" i="3"/>
  <c r="BP19" i="3"/>
  <c r="BQ19" i="3"/>
  <c r="BM20" i="3"/>
  <c r="BN20" i="3"/>
  <c r="BO20" i="3"/>
  <c r="BP20" i="3"/>
  <c r="BQ20" i="3"/>
  <c r="BM21" i="3"/>
  <c r="BN21" i="3"/>
  <c r="BO21" i="3"/>
  <c r="BP21" i="3"/>
  <c r="BQ21" i="3"/>
  <c r="BM22" i="3"/>
  <c r="BN22" i="3"/>
  <c r="BO22" i="3"/>
  <c r="BP22" i="3"/>
  <c r="BQ22" i="3"/>
  <c r="BM23" i="3"/>
  <c r="BN23" i="3"/>
  <c r="BO23" i="3"/>
  <c r="BP23" i="3"/>
  <c r="BQ23" i="3"/>
  <c r="BM24" i="3"/>
  <c r="BN24" i="3"/>
  <c r="BO24" i="3"/>
  <c r="BP24" i="3"/>
  <c r="BQ24" i="3"/>
  <c r="BM25" i="3"/>
  <c r="BN25" i="3"/>
  <c r="BO25" i="3"/>
  <c r="BP25" i="3"/>
  <c r="BQ25" i="3"/>
  <c r="BO4" i="3"/>
  <c r="BP4" i="3"/>
  <c r="BQ4" i="3"/>
  <c r="BN4" i="3"/>
  <c r="BM4" i="3"/>
  <c r="Y5" i="3" l="1"/>
  <c r="Z5" i="3"/>
  <c r="AA5" i="3"/>
  <c r="AB5" i="3"/>
  <c r="AC5" i="3"/>
  <c r="Y6" i="3"/>
  <c r="Z6" i="3"/>
  <c r="AA6" i="3"/>
  <c r="AB6" i="3"/>
  <c r="AC6" i="3"/>
  <c r="Y7" i="3"/>
  <c r="Z7" i="3"/>
  <c r="AA7" i="3"/>
  <c r="AB7" i="3"/>
  <c r="AC7" i="3"/>
  <c r="Y8" i="3"/>
  <c r="Z8" i="3"/>
  <c r="AA8" i="3"/>
  <c r="AB8" i="3"/>
  <c r="AC8" i="3"/>
  <c r="Y9" i="3"/>
  <c r="Z9" i="3"/>
  <c r="AA9" i="3"/>
  <c r="AB9" i="3"/>
  <c r="AC9" i="3"/>
  <c r="Y10" i="3"/>
  <c r="Z10" i="3"/>
  <c r="AA10" i="3"/>
  <c r="AB10" i="3"/>
  <c r="AC10" i="3"/>
  <c r="Y11" i="3"/>
  <c r="Z11" i="3"/>
  <c r="AA11" i="3"/>
  <c r="AB11" i="3"/>
  <c r="AC11" i="3"/>
  <c r="Y12" i="3"/>
  <c r="Z12" i="3"/>
  <c r="AA12" i="3"/>
  <c r="AB12" i="3"/>
  <c r="AC12" i="3"/>
  <c r="Y13" i="3"/>
  <c r="Z13" i="3"/>
  <c r="AA13" i="3"/>
  <c r="AB13" i="3"/>
  <c r="AC13" i="3"/>
  <c r="Y14" i="3"/>
  <c r="Z14" i="3"/>
  <c r="AA14" i="3"/>
  <c r="AB14" i="3"/>
  <c r="AC14" i="3"/>
  <c r="Y15" i="3"/>
  <c r="Z15" i="3"/>
  <c r="AA15" i="3"/>
  <c r="AB15" i="3"/>
  <c r="AC15" i="3"/>
  <c r="Y16" i="3"/>
  <c r="Z16" i="3"/>
  <c r="AA16" i="3"/>
  <c r="AB16" i="3"/>
  <c r="AC16" i="3"/>
  <c r="Y17" i="3"/>
  <c r="Z17" i="3"/>
  <c r="AA17" i="3"/>
  <c r="AB17" i="3"/>
  <c r="AC17" i="3"/>
  <c r="Y18" i="3"/>
  <c r="Z18" i="3"/>
  <c r="AA18" i="3"/>
  <c r="AB18" i="3"/>
  <c r="AC18" i="3"/>
  <c r="Y19" i="3"/>
  <c r="Z19" i="3"/>
  <c r="AA19" i="3"/>
  <c r="AB19" i="3"/>
  <c r="AC19" i="3"/>
  <c r="Y20" i="3"/>
  <c r="Z20" i="3"/>
  <c r="AA20" i="3"/>
  <c r="AB20" i="3"/>
  <c r="AC20" i="3"/>
  <c r="Y21" i="3"/>
  <c r="Z21" i="3"/>
  <c r="AA21" i="3"/>
  <c r="AB21" i="3"/>
  <c r="AC21" i="3"/>
  <c r="Y22" i="3"/>
  <c r="Z22" i="3"/>
  <c r="AA22" i="3"/>
  <c r="AB22" i="3"/>
  <c r="AC22" i="3"/>
  <c r="Y23" i="3"/>
  <c r="Z23" i="3"/>
  <c r="AA23" i="3"/>
  <c r="AB23" i="3"/>
  <c r="AC23" i="3"/>
  <c r="Y24" i="3"/>
  <c r="Z24" i="3"/>
  <c r="AA24" i="3"/>
  <c r="AB24" i="3"/>
  <c r="AC24" i="3"/>
  <c r="Y25" i="3"/>
  <c r="Z25" i="3"/>
  <c r="AA25" i="3"/>
  <c r="AB25" i="3"/>
  <c r="AC25" i="3"/>
  <c r="Z4" i="3"/>
  <c r="AA4" i="3"/>
  <c r="AB4" i="3"/>
  <c r="AC4" i="3"/>
  <c r="Y4" i="3"/>
  <c r="J5" i="3"/>
  <c r="K5" i="3"/>
  <c r="L5" i="3"/>
  <c r="M5" i="3"/>
  <c r="N5" i="3"/>
  <c r="J6" i="3"/>
  <c r="K6" i="3"/>
  <c r="L6" i="3"/>
  <c r="M6" i="3"/>
  <c r="N6" i="3"/>
  <c r="J7" i="3"/>
  <c r="K7" i="3"/>
  <c r="L7" i="3"/>
  <c r="M7" i="3"/>
  <c r="N7" i="3"/>
  <c r="J8" i="3"/>
  <c r="K8" i="3"/>
  <c r="L8" i="3"/>
  <c r="M8" i="3"/>
  <c r="N8" i="3"/>
  <c r="J9" i="3"/>
  <c r="K9" i="3"/>
  <c r="L9" i="3"/>
  <c r="M9" i="3"/>
  <c r="N9" i="3"/>
  <c r="J10" i="3"/>
  <c r="K10" i="3"/>
  <c r="L10" i="3"/>
  <c r="M10" i="3"/>
  <c r="N10" i="3"/>
  <c r="J11" i="3"/>
  <c r="K11" i="3"/>
  <c r="L11" i="3"/>
  <c r="M11" i="3"/>
  <c r="N11" i="3"/>
  <c r="J12" i="3"/>
  <c r="K12" i="3"/>
  <c r="L12" i="3"/>
  <c r="M12" i="3"/>
  <c r="N12" i="3"/>
  <c r="J13" i="3"/>
  <c r="K13" i="3"/>
  <c r="L13" i="3"/>
  <c r="M13" i="3"/>
  <c r="N13" i="3"/>
  <c r="J14" i="3"/>
  <c r="K14" i="3"/>
  <c r="L14" i="3"/>
  <c r="M14" i="3"/>
  <c r="N14" i="3"/>
  <c r="J15" i="3"/>
  <c r="K15" i="3"/>
  <c r="L15" i="3"/>
  <c r="M15" i="3"/>
  <c r="N15" i="3"/>
  <c r="J16" i="3"/>
  <c r="K16" i="3"/>
  <c r="L16" i="3"/>
  <c r="M16" i="3"/>
  <c r="N16" i="3"/>
  <c r="J17" i="3"/>
  <c r="K17" i="3"/>
  <c r="L17" i="3"/>
  <c r="M17" i="3"/>
  <c r="N17" i="3"/>
  <c r="J18" i="3"/>
  <c r="K18" i="3"/>
  <c r="L18" i="3"/>
  <c r="M18" i="3"/>
  <c r="N18" i="3"/>
  <c r="J19" i="3"/>
  <c r="K19" i="3"/>
  <c r="L19" i="3"/>
  <c r="M19" i="3"/>
  <c r="N19" i="3"/>
  <c r="J20" i="3"/>
  <c r="K20" i="3"/>
  <c r="L20" i="3"/>
  <c r="M20" i="3"/>
  <c r="N20" i="3"/>
  <c r="J21" i="3"/>
  <c r="K21" i="3"/>
  <c r="L21" i="3"/>
  <c r="M21" i="3"/>
  <c r="N21" i="3"/>
  <c r="J22" i="3"/>
  <c r="K22" i="3"/>
  <c r="L22" i="3"/>
  <c r="M22" i="3"/>
  <c r="N22" i="3"/>
  <c r="J23" i="3"/>
  <c r="K23" i="3"/>
  <c r="L23" i="3"/>
  <c r="M23" i="3"/>
  <c r="N23" i="3"/>
  <c r="J24" i="3"/>
  <c r="K24" i="3"/>
  <c r="L24" i="3"/>
  <c r="M24" i="3"/>
  <c r="N24" i="3"/>
  <c r="J25" i="3"/>
  <c r="K25" i="3"/>
  <c r="L25" i="3"/>
  <c r="M25" i="3"/>
  <c r="N25" i="3"/>
  <c r="K4" i="3"/>
  <c r="L4" i="3"/>
  <c r="M4" i="3"/>
  <c r="N4" i="3"/>
  <c r="J4" i="3"/>
  <c r="AH15" i="3"/>
  <c r="AO12" i="3"/>
  <c r="AN12" i="3"/>
  <c r="AJ12" i="3"/>
  <c r="AI12" i="3"/>
  <c r="AE12" i="3"/>
  <c r="AD12" i="3"/>
  <c r="AR9" i="3"/>
  <c r="AM9" i="3"/>
  <c r="AQ5" i="3"/>
  <c r="AP5" i="3"/>
  <c r="AL5" i="3"/>
  <c r="AK5" i="3"/>
  <c r="AG5" i="3"/>
  <c r="AF5" i="3"/>
  <c r="X16" i="2" l="1"/>
  <c r="AH9" i="2"/>
  <c r="AC9" i="2"/>
  <c r="AE12" i="2" l="1"/>
  <c r="AD12" i="2"/>
  <c r="Z12" i="2"/>
  <c r="Y12" i="2"/>
  <c r="U12" i="2"/>
  <c r="T12" i="2"/>
  <c r="AG5" i="2"/>
  <c r="AF5" i="2"/>
  <c r="AB5" i="2"/>
  <c r="AA5" i="2"/>
  <c r="W5" i="2"/>
  <c r="V5" i="2"/>
</calcChain>
</file>

<file path=xl/sharedStrings.xml><?xml version="1.0" encoding="utf-8"?>
<sst xmlns="http://schemas.openxmlformats.org/spreadsheetml/2006/main" count="266" uniqueCount="83">
  <si>
    <t>No</t>
  </si>
  <si>
    <t>Kode</t>
  </si>
  <si>
    <t>Nama Emitten</t>
  </si>
  <si>
    <t>ADES</t>
  </si>
  <si>
    <t>Akasha Wira International Tbk</t>
  </si>
  <si>
    <t>AISA</t>
  </si>
  <si>
    <t>Tiga Pilar Sejahtera Food Tbk</t>
  </si>
  <si>
    <t>ALTO</t>
  </si>
  <si>
    <t>Tri Banyan Tirta Tbk</t>
  </si>
  <si>
    <t>CEKA</t>
  </si>
  <si>
    <t>Cahaya Kalbar Tbk</t>
  </si>
  <si>
    <t>DAVO</t>
  </si>
  <si>
    <t>Davomas Abadi Tbk</t>
  </si>
  <si>
    <t>DLTA</t>
  </si>
  <si>
    <t>Delta Djakarta Tbk</t>
  </si>
  <si>
    <t>ICBP</t>
  </si>
  <si>
    <t>Indofood CBP Sukses Makmur Tbk</t>
  </si>
  <si>
    <t>INDF</t>
  </si>
  <si>
    <t>Indofood Sukses Makmur Tbk</t>
  </si>
  <si>
    <t>MLBI</t>
  </si>
  <si>
    <t>Multi Bintang Indonesia Tbk</t>
  </si>
  <si>
    <t>MYOR</t>
  </si>
  <si>
    <t>Mayora Indah Tbk</t>
  </si>
  <si>
    <t>PSDN</t>
  </si>
  <si>
    <t>Prashida Aneka Niaga Tbk</t>
  </si>
  <si>
    <t>ROTI</t>
  </si>
  <si>
    <t>Nippon Indosari Corporindo Tbk</t>
  </si>
  <si>
    <t>SKLT</t>
  </si>
  <si>
    <t>Sekar Laut Tbk</t>
  </si>
  <si>
    <t>STTP</t>
  </si>
  <si>
    <t>Siantar Top Tbk</t>
  </si>
  <si>
    <t>ULTJ</t>
  </si>
  <si>
    <t>Ultrajaya Milk Industry and Trading Company Tbk</t>
  </si>
  <si>
    <t>Makanan dan Minuman</t>
  </si>
  <si>
    <t>GGRM</t>
  </si>
  <si>
    <t>Gudang Garam Tbk</t>
  </si>
  <si>
    <t>HMSP</t>
  </si>
  <si>
    <t>Handjaya Mandala Sampoerna Tbk</t>
  </si>
  <si>
    <t>RMBA</t>
  </si>
  <si>
    <t>Bentoel International Investama Tbk</t>
  </si>
  <si>
    <t>WIIM</t>
  </si>
  <si>
    <t>Wismilak Inti Makmur Tbk</t>
  </si>
  <si>
    <t>DVLA</t>
  </si>
  <si>
    <t>Darya Varia Laboratoria Tbk</t>
  </si>
  <si>
    <t>INAF</t>
  </si>
  <si>
    <t>Indofarma Tbk</t>
  </si>
  <si>
    <t>KAEF</t>
  </si>
  <si>
    <t>Kimia Farma Tbk</t>
  </si>
  <si>
    <t>KLBF</t>
  </si>
  <si>
    <t>Kalbe Farma Tbk</t>
  </si>
  <si>
    <t>MERK</t>
  </si>
  <si>
    <t>Merck Tbk</t>
  </si>
  <si>
    <t>PYFA</t>
  </si>
  <si>
    <t>Pyridam Farma Tbk</t>
  </si>
  <si>
    <t>SCPI</t>
  </si>
  <si>
    <t>Schering Plough Indonesia  Tbk</t>
  </si>
  <si>
    <t>SQBI</t>
  </si>
  <si>
    <t>Taisho Pharmaceutical Indonesia Tbk</t>
  </si>
  <si>
    <t>TSPC</t>
  </si>
  <si>
    <t>Tempo Scan Pasific Tbk</t>
  </si>
  <si>
    <t>Rokok</t>
  </si>
  <si>
    <t>Farmasi</t>
  </si>
  <si>
    <t>KDSI</t>
  </si>
  <si>
    <t>Kedawung Setia Industrial Tbk</t>
  </si>
  <si>
    <t>KICI</t>
  </si>
  <si>
    <t>Kedaung Indah Can Tbk</t>
  </si>
  <si>
    <t>LMPI</t>
  </si>
  <si>
    <t>Langgeng Makmur Industry Tbk</t>
  </si>
  <si>
    <t>Peralatan Rumah Tangga</t>
  </si>
  <si>
    <t>Sub Sektor</t>
  </si>
  <si>
    <t>Perusahaan Manufaktor Sektor Consumer Goods</t>
  </si>
  <si>
    <t>Total Aset</t>
  </si>
  <si>
    <t xml:space="preserve">Debt </t>
  </si>
  <si>
    <t>Equity</t>
  </si>
  <si>
    <t>NPM</t>
  </si>
  <si>
    <t>ROA</t>
  </si>
  <si>
    <t>ROE</t>
  </si>
  <si>
    <t>Rate</t>
  </si>
  <si>
    <t>Inflation</t>
  </si>
  <si>
    <t>GDP</t>
  </si>
  <si>
    <t>Log Total Aset</t>
  </si>
  <si>
    <t>Leverage</t>
  </si>
  <si>
    <t>Growth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</si>
</sst>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(* #,##0.00_);_(* \(#,##0.00\);_(* &quot;-&quot;_);_(@_)"/>
  </numFmts>
  <fonts count="3" x14ac:knownFonts="1">
    <font>
      <sz val="11"/>
      <color theme="1"/>
      <name val="Calibri"/>
      <family val="2"/>
      <scheme val="minor"/>
    </font>
    <font>
      <sz val="11"/>
      <color rgb="FF444444"/>
      <name val="Arial"/>
      <family val="2"/>
    </font>
    <font>
      <b/>
      <sz val="11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left" vertical="top" wrapText="1" indent="1"/>
    </xf>
    <xf numFmtId="0" fontId="1" fillId="2" borderId="2" xfId="0" applyFont="1" applyFill="1" applyBorder="1" applyAlignment="1">
      <alignment horizontal="left" vertical="top" wrapText="1" indent="1"/>
    </xf>
    <xf numFmtId="0" fontId="1" fillId="2" borderId="0" xfId="0" applyFont="1" applyFill="1" applyBorder="1" applyAlignment="1">
      <alignment horizontal="left" vertical="top" wrapText="1" indent="1"/>
    </xf>
    <xf numFmtId="0" fontId="1" fillId="3" borderId="0" xfId="0" applyFont="1" applyFill="1" applyBorder="1" applyAlignment="1">
      <alignment horizontal="left" vertical="top" wrapText="1" indent="1"/>
    </xf>
    <xf numFmtId="0" fontId="1" fillId="2" borderId="4" xfId="0" applyFont="1" applyFill="1" applyBorder="1" applyAlignment="1">
      <alignment horizontal="left" vertical="top" wrapText="1" indent="1"/>
    </xf>
    <xf numFmtId="0" fontId="1" fillId="2" borderId="3" xfId="0" applyFont="1" applyFill="1" applyBorder="1" applyAlignment="1">
      <alignment horizontal="left" vertical="top" wrapText="1" indent="1"/>
    </xf>
    <xf numFmtId="41" fontId="0" fillId="0" borderId="0" xfId="0" applyNumberFormat="1"/>
    <xf numFmtId="164" fontId="0" fillId="0" borderId="0" xfId="0" applyNumberFormat="1"/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2" fontId="0" fillId="0" borderId="0" xfId="0" applyNumberFormat="1"/>
    <xf numFmtId="0" fontId="1" fillId="4" borderId="1" xfId="0" applyFont="1" applyFill="1" applyBorder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767F1-212C-43C3-B368-5A796C392CC2}">
  <dimension ref="A1:T34"/>
  <sheetViews>
    <sheetView topLeftCell="A16" workbookViewId="0">
      <selection activeCell="E33" sqref="E33"/>
    </sheetView>
  </sheetViews>
  <sheetFormatPr defaultRowHeight="15" x14ac:dyDescent="0.25"/>
  <cols>
    <col min="2" max="2" width="28.85546875" customWidth="1"/>
    <col min="4" max="4" width="36.7109375" customWidth="1"/>
    <col min="5" max="10" width="12.7109375" customWidth="1"/>
    <col min="11" max="11" width="15.7109375" customWidth="1"/>
    <col min="12" max="12" width="15.28515625" customWidth="1"/>
  </cols>
  <sheetData>
    <row r="1" spans="1:20" x14ac:dyDescent="0.25">
      <c r="A1" t="s">
        <v>70</v>
      </c>
    </row>
    <row r="2" spans="1:20" ht="15.75" thickBot="1" x14ac:dyDescent="0.3"/>
    <row r="3" spans="1:20" ht="15.75" customHeight="1" thickBot="1" x14ac:dyDescent="0.3">
      <c r="A3" s="1" t="s">
        <v>0</v>
      </c>
      <c r="B3" s="1" t="s">
        <v>69</v>
      </c>
      <c r="C3" s="1" t="s">
        <v>1</v>
      </c>
      <c r="D3" s="1" t="s">
        <v>2</v>
      </c>
      <c r="E3" s="2">
        <v>2014</v>
      </c>
      <c r="F3" s="2">
        <v>2015</v>
      </c>
      <c r="G3" s="2">
        <v>2016</v>
      </c>
      <c r="H3" s="2">
        <v>2017</v>
      </c>
      <c r="I3" s="2">
        <v>2018</v>
      </c>
      <c r="J3" s="2">
        <v>2019</v>
      </c>
      <c r="K3" s="2"/>
      <c r="L3" s="2" t="s">
        <v>71</v>
      </c>
      <c r="M3" s="2" t="s">
        <v>72</v>
      </c>
      <c r="N3" s="2" t="s">
        <v>73</v>
      </c>
      <c r="O3" s="2" t="s">
        <v>74</v>
      </c>
      <c r="P3" s="2" t="s">
        <v>75</v>
      </c>
      <c r="Q3" s="2" t="s">
        <v>76</v>
      </c>
      <c r="R3" s="2" t="s">
        <v>77</v>
      </c>
      <c r="S3" s="2" t="s">
        <v>78</v>
      </c>
      <c r="T3" s="2" t="s">
        <v>79</v>
      </c>
    </row>
    <row r="4" spans="1:20" ht="15.75" customHeight="1" thickBot="1" x14ac:dyDescent="0.3">
      <c r="A4" s="1">
        <v>1</v>
      </c>
      <c r="B4" s="2" t="s">
        <v>33</v>
      </c>
      <c r="C4" s="1" t="s">
        <v>3</v>
      </c>
      <c r="D4" s="1" t="s">
        <v>4</v>
      </c>
      <c r="E4" s="4"/>
      <c r="F4" s="4"/>
      <c r="G4" s="4"/>
      <c r="H4" s="4"/>
      <c r="I4" s="4"/>
      <c r="J4" s="3"/>
      <c r="K4" s="3"/>
    </row>
    <row r="5" spans="1:20" ht="15.75" customHeight="1" thickBot="1" x14ac:dyDescent="0.3">
      <c r="A5" s="1">
        <v>2</v>
      </c>
      <c r="B5" s="1"/>
      <c r="C5" s="1" t="s">
        <v>5</v>
      </c>
      <c r="D5" s="1" t="s">
        <v>6</v>
      </c>
      <c r="E5" s="3"/>
      <c r="F5" s="3"/>
      <c r="G5" s="3"/>
      <c r="H5" s="3"/>
      <c r="I5" s="3"/>
      <c r="J5" s="3"/>
      <c r="K5" s="3"/>
    </row>
    <row r="6" spans="1:20" ht="15.75" customHeight="1" thickBot="1" x14ac:dyDescent="0.3">
      <c r="A6" s="1">
        <v>3</v>
      </c>
      <c r="B6" s="1"/>
      <c r="C6" s="1" t="s">
        <v>7</v>
      </c>
      <c r="D6" s="1" t="s">
        <v>8</v>
      </c>
      <c r="E6" s="3"/>
      <c r="F6" s="4"/>
      <c r="G6" s="4"/>
      <c r="H6" s="4"/>
      <c r="I6" s="4"/>
      <c r="J6" s="3"/>
      <c r="K6" s="3"/>
    </row>
    <row r="7" spans="1:20" ht="15.75" customHeight="1" thickBot="1" x14ac:dyDescent="0.3">
      <c r="A7" s="1">
        <v>4</v>
      </c>
      <c r="B7" s="1"/>
      <c r="C7" s="1" t="s">
        <v>9</v>
      </c>
      <c r="D7" s="1" t="s">
        <v>10</v>
      </c>
      <c r="E7" s="4"/>
      <c r="F7" s="4"/>
      <c r="G7" s="4"/>
      <c r="H7" s="4"/>
      <c r="I7" s="4"/>
      <c r="J7" s="3"/>
      <c r="K7" s="3"/>
    </row>
    <row r="8" spans="1:20" ht="15.75" customHeight="1" thickBot="1" x14ac:dyDescent="0.3">
      <c r="A8" s="1">
        <v>5</v>
      </c>
      <c r="B8" s="1"/>
      <c r="C8" s="1" t="s">
        <v>11</v>
      </c>
      <c r="D8" s="1" t="s">
        <v>12</v>
      </c>
      <c r="E8" s="3"/>
      <c r="F8" s="3"/>
      <c r="G8" s="3"/>
      <c r="H8" s="3"/>
      <c r="I8" s="3"/>
      <c r="J8" s="3"/>
      <c r="K8" s="3"/>
    </row>
    <row r="9" spans="1:20" ht="15.75" customHeight="1" thickBot="1" x14ac:dyDescent="0.3">
      <c r="A9" s="1">
        <v>6</v>
      </c>
      <c r="B9" s="1"/>
      <c r="C9" s="1" t="s">
        <v>13</v>
      </c>
      <c r="D9" s="1" t="s">
        <v>14</v>
      </c>
      <c r="E9" s="4"/>
      <c r="F9" s="4"/>
      <c r="G9" s="4"/>
      <c r="H9" s="4"/>
      <c r="I9" s="4"/>
      <c r="J9" s="3"/>
      <c r="K9" s="3"/>
    </row>
    <row r="10" spans="1:20" ht="15.75" customHeight="1" thickBot="1" x14ac:dyDescent="0.3">
      <c r="A10" s="1">
        <v>7</v>
      </c>
      <c r="B10" s="1"/>
      <c r="C10" s="1" t="s">
        <v>15</v>
      </c>
      <c r="D10" s="1" t="s">
        <v>16</v>
      </c>
      <c r="E10" s="4"/>
      <c r="F10" s="4"/>
      <c r="G10" s="4"/>
      <c r="H10" s="4"/>
      <c r="I10" s="4"/>
      <c r="J10" s="3"/>
      <c r="K10" s="3"/>
    </row>
    <row r="11" spans="1:20" ht="15.75" customHeight="1" thickBot="1" x14ac:dyDescent="0.3">
      <c r="A11" s="1">
        <v>8</v>
      </c>
      <c r="B11" s="1"/>
      <c r="C11" s="1" t="s">
        <v>17</v>
      </c>
      <c r="D11" s="1" t="s">
        <v>18</v>
      </c>
      <c r="E11" s="4"/>
      <c r="F11" s="4"/>
      <c r="G11" s="4"/>
      <c r="H11" s="4"/>
      <c r="I11" s="4"/>
      <c r="J11" s="3"/>
      <c r="K11" s="3"/>
    </row>
    <row r="12" spans="1:20" ht="15.75" customHeight="1" thickBot="1" x14ac:dyDescent="0.3">
      <c r="A12" s="1">
        <v>9</v>
      </c>
      <c r="B12" s="1"/>
      <c r="C12" s="1" t="s">
        <v>19</v>
      </c>
      <c r="D12" s="1" t="s">
        <v>20</v>
      </c>
      <c r="E12" s="4"/>
      <c r="F12" s="4"/>
      <c r="G12" s="4"/>
      <c r="H12" s="4"/>
      <c r="I12" s="4"/>
      <c r="J12" s="3"/>
      <c r="K12" s="3"/>
    </row>
    <row r="13" spans="1:20" ht="15.75" customHeight="1" thickBot="1" x14ac:dyDescent="0.3">
      <c r="A13" s="1">
        <v>10</v>
      </c>
      <c r="B13" s="1"/>
      <c r="C13" s="1" t="s">
        <v>21</v>
      </c>
      <c r="D13" s="1" t="s">
        <v>22</v>
      </c>
      <c r="E13" s="3"/>
      <c r="F13" s="3"/>
      <c r="G13" s="3"/>
      <c r="H13" s="3"/>
      <c r="I13" s="3"/>
      <c r="J13" s="3"/>
      <c r="K13" s="3"/>
    </row>
    <row r="14" spans="1:20" ht="15.75" customHeight="1" thickBot="1" x14ac:dyDescent="0.3">
      <c r="A14" s="1">
        <v>11</v>
      </c>
      <c r="B14" s="1"/>
      <c r="C14" s="1" t="s">
        <v>23</v>
      </c>
      <c r="D14" s="1" t="s">
        <v>24</v>
      </c>
      <c r="E14" s="4"/>
      <c r="F14" s="4"/>
      <c r="G14" s="4"/>
      <c r="H14" s="4"/>
      <c r="I14" s="4"/>
      <c r="J14" s="3"/>
      <c r="K14" s="3"/>
    </row>
    <row r="15" spans="1:20" ht="15.75" customHeight="1" thickBot="1" x14ac:dyDescent="0.3">
      <c r="A15" s="1">
        <v>12</v>
      </c>
      <c r="B15" s="1"/>
      <c r="C15" s="1" t="s">
        <v>25</v>
      </c>
      <c r="D15" s="1" t="s">
        <v>26</v>
      </c>
      <c r="E15" s="4"/>
      <c r="F15" s="4"/>
      <c r="G15" s="4"/>
      <c r="H15" s="4"/>
      <c r="I15" s="4"/>
      <c r="J15" s="3"/>
      <c r="K15" s="3"/>
    </row>
    <row r="16" spans="1:20" ht="15.75" customHeight="1" thickBot="1" x14ac:dyDescent="0.3">
      <c r="A16" s="1">
        <v>13</v>
      </c>
      <c r="B16" s="1"/>
      <c r="C16" s="1" t="s">
        <v>27</v>
      </c>
      <c r="D16" s="1" t="s">
        <v>28</v>
      </c>
      <c r="E16" s="4"/>
      <c r="F16" s="4"/>
      <c r="G16" s="4"/>
      <c r="H16" s="4"/>
      <c r="I16" s="4"/>
      <c r="J16" s="3"/>
      <c r="K16" s="3"/>
    </row>
    <row r="17" spans="1:11" ht="15.75" customHeight="1" thickBot="1" x14ac:dyDescent="0.3">
      <c r="A17" s="1">
        <v>14</v>
      </c>
      <c r="B17" s="1"/>
      <c r="C17" s="1" t="s">
        <v>29</v>
      </c>
      <c r="D17" s="1" t="s">
        <v>30</v>
      </c>
      <c r="E17" s="4"/>
      <c r="F17" s="4"/>
      <c r="G17" s="4"/>
      <c r="H17" s="4"/>
      <c r="I17" s="4"/>
      <c r="J17" s="3"/>
      <c r="K17" s="3"/>
    </row>
    <row r="18" spans="1:11" ht="15.75" customHeight="1" thickBot="1" x14ac:dyDescent="0.3">
      <c r="A18" s="1">
        <v>15</v>
      </c>
      <c r="B18" s="1"/>
      <c r="C18" s="1" t="s">
        <v>31</v>
      </c>
      <c r="D18" s="1" t="s">
        <v>32</v>
      </c>
      <c r="E18" s="4"/>
      <c r="F18" s="4"/>
      <c r="G18" s="4"/>
      <c r="H18" s="4"/>
      <c r="I18" s="4"/>
      <c r="J18" s="3"/>
      <c r="K18" s="3"/>
    </row>
    <row r="19" spans="1:11" ht="15.75" thickBot="1" x14ac:dyDescent="0.3">
      <c r="A19" s="1">
        <v>1</v>
      </c>
      <c r="B19" t="s">
        <v>60</v>
      </c>
      <c r="C19" s="1" t="s">
        <v>34</v>
      </c>
      <c r="D19" s="1" t="s">
        <v>35</v>
      </c>
      <c r="E19" s="4"/>
      <c r="F19" s="4"/>
      <c r="G19" s="4"/>
      <c r="H19" s="4"/>
      <c r="I19" s="4"/>
      <c r="J19" s="3"/>
      <c r="K19" s="3"/>
    </row>
    <row r="20" spans="1:11" ht="15.75" thickBot="1" x14ac:dyDescent="0.3">
      <c r="A20" s="1">
        <v>2</v>
      </c>
      <c r="B20" s="1"/>
      <c r="C20" s="1" t="s">
        <v>36</v>
      </c>
      <c r="D20" s="1" t="s">
        <v>37</v>
      </c>
      <c r="E20" s="4"/>
      <c r="F20" s="4"/>
      <c r="G20" s="4"/>
      <c r="H20" s="4"/>
      <c r="I20" s="4"/>
      <c r="J20" s="3"/>
      <c r="K20" s="3"/>
    </row>
    <row r="21" spans="1:11" ht="15.75" thickBot="1" x14ac:dyDescent="0.3">
      <c r="A21" s="1">
        <v>3</v>
      </c>
      <c r="B21" s="1"/>
      <c r="C21" s="1" t="s">
        <v>38</v>
      </c>
      <c r="D21" s="1" t="s">
        <v>39</v>
      </c>
      <c r="E21" s="4"/>
      <c r="F21" s="4"/>
      <c r="G21" s="4"/>
      <c r="H21" s="4"/>
      <c r="I21" s="4"/>
      <c r="J21" s="3"/>
      <c r="K21" s="3"/>
    </row>
    <row r="22" spans="1:11" ht="15.75" thickBot="1" x14ac:dyDescent="0.3">
      <c r="A22" s="1">
        <v>4</v>
      </c>
      <c r="B22" s="1"/>
      <c r="C22" s="1" t="s">
        <v>40</v>
      </c>
      <c r="D22" s="1" t="s">
        <v>41</v>
      </c>
      <c r="E22" s="3"/>
      <c r="F22" s="4"/>
      <c r="G22" s="4"/>
      <c r="H22" s="4"/>
      <c r="I22" s="4"/>
      <c r="J22" s="3"/>
      <c r="K22" s="3"/>
    </row>
    <row r="23" spans="1:11" ht="15.75" thickBot="1" x14ac:dyDescent="0.3">
      <c r="A23" s="1">
        <v>1</v>
      </c>
      <c r="B23" t="s">
        <v>61</v>
      </c>
      <c r="C23" s="1" t="s">
        <v>42</v>
      </c>
      <c r="D23" s="1" t="s">
        <v>43</v>
      </c>
      <c r="E23" s="4"/>
      <c r="F23" s="4"/>
      <c r="G23" s="4"/>
      <c r="H23" s="4"/>
      <c r="I23" s="4"/>
      <c r="J23" s="3"/>
      <c r="K23" s="3"/>
    </row>
    <row r="24" spans="1:11" ht="15.75" thickBot="1" x14ac:dyDescent="0.3">
      <c r="A24" s="1">
        <v>2</v>
      </c>
      <c r="B24" s="1"/>
      <c r="C24" s="1" t="s">
        <v>44</v>
      </c>
      <c r="D24" s="1" t="s">
        <v>45</v>
      </c>
      <c r="E24" s="4"/>
      <c r="F24" s="4"/>
      <c r="G24" s="4"/>
      <c r="H24" s="4"/>
      <c r="I24" s="4"/>
      <c r="J24" s="3"/>
      <c r="K24" s="3"/>
    </row>
    <row r="25" spans="1:11" ht="15.75" thickBot="1" x14ac:dyDescent="0.3">
      <c r="A25" s="1">
        <v>3</v>
      </c>
      <c r="B25" s="1"/>
      <c r="C25" s="1" t="s">
        <v>46</v>
      </c>
      <c r="D25" s="1" t="s">
        <v>47</v>
      </c>
      <c r="E25" s="4"/>
      <c r="F25" s="4"/>
      <c r="G25" s="4"/>
      <c r="H25" s="4"/>
      <c r="I25" s="4"/>
      <c r="J25" s="3"/>
      <c r="K25" s="3"/>
    </row>
    <row r="26" spans="1:11" ht="15.75" thickBot="1" x14ac:dyDescent="0.3">
      <c r="A26" s="1">
        <v>4</v>
      </c>
      <c r="B26" s="1"/>
      <c r="C26" s="1" t="s">
        <v>48</v>
      </c>
      <c r="D26" s="1" t="s">
        <v>49</v>
      </c>
      <c r="E26" s="4"/>
      <c r="F26" s="4"/>
      <c r="G26" s="4"/>
      <c r="H26" s="4"/>
      <c r="I26" s="4"/>
      <c r="J26" s="3"/>
      <c r="K26" s="3"/>
    </row>
    <row r="27" spans="1:11" ht="15.75" thickBot="1" x14ac:dyDescent="0.3">
      <c r="A27" s="1">
        <v>5</v>
      </c>
      <c r="B27" s="1"/>
      <c r="C27" s="1" t="s">
        <v>50</v>
      </c>
      <c r="D27" s="1" t="s">
        <v>51</v>
      </c>
      <c r="E27" s="4"/>
      <c r="F27" s="4"/>
      <c r="G27" s="4"/>
      <c r="H27" s="4"/>
      <c r="I27" s="4"/>
      <c r="J27" s="3"/>
      <c r="K27" s="3"/>
    </row>
    <row r="28" spans="1:11" ht="15.75" thickBot="1" x14ac:dyDescent="0.3">
      <c r="A28" s="1">
        <v>6</v>
      </c>
      <c r="B28" s="1"/>
      <c r="C28" s="1" t="s">
        <v>52</v>
      </c>
      <c r="D28" s="1" t="s">
        <v>53</v>
      </c>
      <c r="E28" s="4"/>
      <c r="F28" s="4"/>
      <c r="G28" s="4"/>
      <c r="H28" s="4"/>
      <c r="I28" s="4"/>
      <c r="J28" s="3"/>
      <c r="K28" s="3"/>
    </row>
    <row r="29" spans="1:11" ht="15.75" thickBot="1" x14ac:dyDescent="0.3">
      <c r="A29" s="1">
        <v>7</v>
      </c>
      <c r="B29" s="1"/>
      <c r="C29" s="1" t="s">
        <v>54</v>
      </c>
      <c r="D29" s="1" t="s">
        <v>55</v>
      </c>
      <c r="E29" s="3"/>
      <c r="F29" s="3"/>
      <c r="G29" s="3"/>
      <c r="H29" s="3"/>
      <c r="I29" s="3"/>
      <c r="J29" s="3"/>
      <c r="K29" s="3"/>
    </row>
    <row r="30" spans="1:11" ht="29.25" thickBot="1" x14ac:dyDescent="0.3">
      <c r="A30" s="1">
        <v>8</v>
      </c>
      <c r="B30" s="1"/>
      <c r="C30" s="1" t="s">
        <v>56</v>
      </c>
      <c r="D30" s="1" t="s">
        <v>57</v>
      </c>
      <c r="E30" s="3"/>
      <c r="F30" s="3"/>
      <c r="G30" s="3"/>
      <c r="H30" s="3"/>
      <c r="I30" s="3"/>
      <c r="J30" s="3"/>
      <c r="K30" s="3"/>
    </row>
    <row r="31" spans="1:11" ht="15.75" thickBot="1" x14ac:dyDescent="0.3">
      <c r="A31" s="1">
        <v>9</v>
      </c>
      <c r="B31" s="1"/>
      <c r="C31" s="1" t="s">
        <v>58</v>
      </c>
      <c r="D31" s="1" t="s">
        <v>59</v>
      </c>
      <c r="E31" s="4"/>
      <c r="F31" s="4"/>
      <c r="G31" s="4"/>
      <c r="H31" s="4"/>
      <c r="I31" s="4"/>
      <c r="J31" s="3"/>
      <c r="K31" s="3"/>
    </row>
    <row r="32" spans="1:11" ht="15.75" thickBot="1" x14ac:dyDescent="0.3">
      <c r="A32" s="1">
        <v>1</v>
      </c>
      <c r="B32" t="s">
        <v>68</v>
      </c>
      <c r="C32" s="1" t="s">
        <v>62</v>
      </c>
      <c r="D32" s="1" t="s">
        <v>63</v>
      </c>
      <c r="E32" s="4"/>
      <c r="F32" s="4"/>
      <c r="G32" s="4"/>
      <c r="H32" s="4"/>
      <c r="I32" s="4"/>
      <c r="J32" s="3"/>
      <c r="K32" s="3"/>
    </row>
    <row r="33" spans="1:11" ht="15.75" thickBot="1" x14ac:dyDescent="0.3">
      <c r="A33" s="1">
        <v>2</v>
      </c>
      <c r="B33" s="1"/>
      <c r="C33" s="1" t="s">
        <v>64</v>
      </c>
      <c r="D33" s="1" t="s">
        <v>65</v>
      </c>
      <c r="E33" s="4"/>
      <c r="F33" s="4"/>
      <c r="G33" s="4"/>
      <c r="H33" s="4"/>
      <c r="I33" s="4"/>
      <c r="J33" s="3"/>
      <c r="K33" s="3"/>
    </row>
    <row r="34" spans="1:11" ht="15.75" thickBot="1" x14ac:dyDescent="0.3">
      <c r="A34" s="1">
        <v>3</v>
      </c>
      <c r="B34" s="1"/>
      <c r="C34" s="1" t="s">
        <v>66</v>
      </c>
      <c r="D34" s="1" t="s">
        <v>67</v>
      </c>
      <c r="E34" s="4"/>
      <c r="F34" s="4"/>
      <c r="G34" s="4"/>
      <c r="H34" s="4"/>
      <c r="I34" s="4"/>
      <c r="J34" s="3"/>
      <c r="K34" s="3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F2EE-704E-41BF-8758-73A56715EB0D}">
  <dimension ref="A1:AW28"/>
  <sheetViews>
    <sheetView topLeftCell="A2" workbookViewId="0">
      <selection activeCell="Q27" sqref="Q27"/>
    </sheetView>
  </sheetViews>
  <sheetFormatPr defaultRowHeight="15" x14ac:dyDescent="0.25"/>
  <cols>
    <col min="2" max="2" width="28.85546875" customWidth="1"/>
    <col min="4" max="4" width="36.7109375" customWidth="1"/>
    <col min="5" max="6" width="15.7109375" customWidth="1"/>
    <col min="7" max="7" width="16.28515625" customWidth="1"/>
    <col min="8" max="8" width="14.85546875" customWidth="1"/>
    <col min="9" max="9" width="15.140625" customWidth="1"/>
    <col min="10" max="16" width="12.5703125" bestFit="1" customWidth="1"/>
    <col min="17" max="19" width="14.28515625" bestFit="1" customWidth="1"/>
    <col min="27" max="27" width="9.5703125" bestFit="1" customWidth="1"/>
    <col min="45" max="45" width="18" bestFit="1" customWidth="1"/>
    <col min="46" max="46" width="15.85546875" customWidth="1"/>
    <col min="47" max="49" width="15.28515625" bestFit="1" customWidth="1"/>
  </cols>
  <sheetData>
    <row r="1" spans="1:49" x14ac:dyDescent="0.25">
      <c r="A1" t="s">
        <v>70</v>
      </c>
    </row>
    <row r="2" spans="1:49" ht="15.75" thickBot="1" x14ac:dyDescent="0.3">
      <c r="E2" s="11" t="s">
        <v>71</v>
      </c>
      <c r="F2" s="11"/>
      <c r="G2" s="11"/>
      <c r="H2" s="11"/>
      <c r="I2" s="11"/>
      <c r="J2" s="11" t="s">
        <v>72</v>
      </c>
      <c r="K2" s="11"/>
      <c r="L2" s="11"/>
      <c r="M2" s="11"/>
      <c r="N2" s="11"/>
      <c r="O2" s="12" t="s">
        <v>73</v>
      </c>
      <c r="P2" s="13"/>
      <c r="Q2" s="13"/>
      <c r="R2" s="13"/>
      <c r="S2" s="14"/>
      <c r="T2" s="12" t="s">
        <v>74</v>
      </c>
      <c r="U2" s="13"/>
      <c r="V2" s="13"/>
      <c r="W2" s="13"/>
      <c r="X2" s="14"/>
      <c r="Y2" s="11" t="s">
        <v>75</v>
      </c>
      <c r="Z2" s="11"/>
      <c r="AA2" s="11"/>
      <c r="AB2" s="11"/>
      <c r="AC2" s="11"/>
      <c r="AD2" s="11" t="s">
        <v>76</v>
      </c>
      <c r="AE2" s="11"/>
      <c r="AF2" s="11"/>
      <c r="AG2" s="11"/>
      <c r="AH2" s="11"/>
      <c r="AI2" s="11" t="s">
        <v>77</v>
      </c>
      <c r="AJ2" s="11"/>
      <c r="AK2" s="11"/>
      <c r="AL2" s="11"/>
      <c r="AM2" s="11"/>
      <c r="AN2" s="11" t="s">
        <v>78</v>
      </c>
      <c r="AO2" s="11"/>
      <c r="AP2" s="11"/>
      <c r="AQ2" s="11"/>
      <c r="AR2" s="11"/>
      <c r="AS2" s="11" t="s">
        <v>79</v>
      </c>
      <c r="AT2" s="11"/>
      <c r="AU2" s="11"/>
      <c r="AV2" s="11"/>
      <c r="AW2" s="11"/>
    </row>
    <row r="3" spans="1:49" ht="15.75" customHeight="1" thickBot="1" x14ac:dyDescent="0.3">
      <c r="A3" s="1" t="s">
        <v>0</v>
      </c>
      <c r="B3" s="1" t="s">
        <v>69</v>
      </c>
      <c r="C3" s="1" t="s">
        <v>1</v>
      </c>
      <c r="D3" s="5" t="s">
        <v>2</v>
      </c>
      <c r="E3" s="6">
        <v>2014</v>
      </c>
      <c r="F3" s="6">
        <v>2015</v>
      </c>
      <c r="G3" s="6">
        <v>2016</v>
      </c>
      <c r="H3" s="6">
        <v>2017</v>
      </c>
      <c r="I3" s="6">
        <v>2018</v>
      </c>
      <c r="J3" s="6">
        <v>2014</v>
      </c>
      <c r="K3" s="6">
        <v>2015</v>
      </c>
      <c r="L3" s="6">
        <v>2016</v>
      </c>
      <c r="M3" s="6">
        <v>2017</v>
      </c>
      <c r="N3" s="6">
        <v>2018</v>
      </c>
      <c r="O3" s="6">
        <v>2014</v>
      </c>
      <c r="P3" s="6">
        <v>2015</v>
      </c>
      <c r="Q3" s="6">
        <v>2016</v>
      </c>
      <c r="R3" s="6">
        <v>2017</v>
      </c>
      <c r="S3" s="6">
        <v>2018</v>
      </c>
      <c r="T3" s="6">
        <v>2014</v>
      </c>
      <c r="U3" s="6">
        <v>2015</v>
      </c>
      <c r="V3" s="6">
        <v>2016</v>
      </c>
      <c r="W3" s="6">
        <v>2017</v>
      </c>
      <c r="X3" s="6">
        <v>2018</v>
      </c>
      <c r="Y3" s="6">
        <v>2014</v>
      </c>
      <c r="Z3" s="6">
        <v>2015</v>
      </c>
      <c r="AA3" s="6">
        <v>2016</v>
      </c>
      <c r="AB3" s="6">
        <v>2017</v>
      </c>
      <c r="AC3" s="6">
        <v>2018</v>
      </c>
      <c r="AD3" s="6">
        <v>2014</v>
      </c>
      <c r="AE3" s="6">
        <v>2015</v>
      </c>
      <c r="AF3" s="6">
        <v>2016</v>
      </c>
      <c r="AG3" s="6">
        <v>2017</v>
      </c>
      <c r="AH3" s="6">
        <v>2018</v>
      </c>
      <c r="AI3" s="6">
        <v>2014</v>
      </c>
      <c r="AJ3" s="6">
        <v>2015</v>
      </c>
      <c r="AK3" s="6">
        <v>2016</v>
      </c>
      <c r="AL3" s="6">
        <v>2017</v>
      </c>
      <c r="AM3" s="6">
        <v>2018</v>
      </c>
      <c r="AN3" s="6">
        <v>2014</v>
      </c>
      <c r="AO3" s="6">
        <v>2015</v>
      </c>
      <c r="AP3" s="6">
        <v>2016</v>
      </c>
      <c r="AQ3" s="6">
        <v>2017</v>
      </c>
      <c r="AR3" s="6">
        <v>2018</v>
      </c>
      <c r="AS3" s="6">
        <v>2014</v>
      </c>
      <c r="AT3" s="6">
        <v>2015</v>
      </c>
      <c r="AU3" s="6">
        <v>2016</v>
      </c>
      <c r="AV3" s="6">
        <v>2017</v>
      </c>
      <c r="AW3" s="6">
        <v>2018</v>
      </c>
    </row>
    <row r="4" spans="1:49" ht="15.75" customHeight="1" thickBot="1" x14ac:dyDescent="0.3">
      <c r="A4" s="1">
        <v>1</v>
      </c>
      <c r="B4" s="2" t="s">
        <v>33</v>
      </c>
      <c r="C4" s="1" t="s">
        <v>3</v>
      </c>
      <c r="D4" s="1" t="s">
        <v>4</v>
      </c>
      <c r="E4" s="7">
        <v>502990</v>
      </c>
      <c r="F4" s="7">
        <v>653224</v>
      </c>
      <c r="G4" s="7">
        <v>767479</v>
      </c>
      <c r="H4" s="7">
        <v>840236</v>
      </c>
      <c r="I4" s="7">
        <v>881274</v>
      </c>
      <c r="J4" s="7">
        <v>210845</v>
      </c>
      <c r="K4" s="7">
        <v>324855</v>
      </c>
      <c r="L4" s="7">
        <v>383091</v>
      </c>
      <c r="M4" s="7">
        <v>417225</v>
      </c>
      <c r="N4" s="7">
        <v>399360</v>
      </c>
      <c r="O4" s="7">
        <v>292145</v>
      </c>
      <c r="P4" s="7">
        <v>328369</v>
      </c>
      <c r="Q4" s="7">
        <v>384388</v>
      </c>
      <c r="R4" s="7">
        <v>423011</v>
      </c>
      <c r="S4" s="7">
        <v>481914</v>
      </c>
      <c r="T4" s="8">
        <v>5</v>
      </c>
      <c r="U4" s="8">
        <v>5</v>
      </c>
      <c r="V4" s="8">
        <v>6</v>
      </c>
      <c r="W4" s="8">
        <v>5</v>
      </c>
      <c r="X4" s="8">
        <v>7</v>
      </c>
      <c r="Y4" s="8">
        <v>6</v>
      </c>
      <c r="Z4" s="8">
        <v>5</v>
      </c>
      <c r="AA4" s="8">
        <v>7</v>
      </c>
      <c r="AB4" s="8">
        <v>5</v>
      </c>
      <c r="AC4" s="8">
        <v>6</v>
      </c>
      <c r="AD4" s="8">
        <v>11</v>
      </c>
      <c r="AE4" s="8">
        <v>10</v>
      </c>
      <c r="AF4" s="8">
        <v>15</v>
      </c>
      <c r="AG4" s="8">
        <v>9</v>
      </c>
      <c r="AH4" s="8">
        <v>11</v>
      </c>
      <c r="AI4" s="8">
        <v>7.75</v>
      </c>
      <c r="AJ4" s="8">
        <v>7.5</v>
      </c>
      <c r="AK4" s="8">
        <v>4.75</v>
      </c>
      <c r="AL4" s="8">
        <v>4.25</v>
      </c>
      <c r="AM4" s="8">
        <v>6</v>
      </c>
      <c r="AN4" s="8">
        <v>8.36</v>
      </c>
      <c r="AO4" s="8">
        <v>3.35</v>
      </c>
      <c r="AP4" s="8">
        <v>3.02</v>
      </c>
      <c r="AQ4" s="8">
        <v>3.61</v>
      </c>
      <c r="AR4" s="8">
        <v>3.13</v>
      </c>
      <c r="AS4" s="7">
        <v>10542693500</v>
      </c>
      <c r="AT4" s="7">
        <v>11526332800</v>
      </c>
      <c r="AU4" s="7">
        <v>12401728500</v>
      </c>
      <c r="AV4" s="7">
        <v>13589825700</v>
      </c>
      <c r="AW4" s="7">
        <v>14838311500</v>
      </c>
    </row>
    <row r="5" spans="1:49" ht="15.75" customHeight="1" thickBot="1" x14ac:dyDescent="0.3">
      <c r="A5" s="1">
        <v>2</v>
      </c>
      <c r="B5" s="1"/>
      <c r="C5" s="1" t="s">
        <v>9</v>
      </c>
      <c r="D5" s="1" t="s">
        <v>10</v>
      </c>
      <c r="E5" s="7">
        <v>1284</v>
      </c>
      <c r="F5" s="7">
        <v>1486</v>
      </c>
      <c r="G5" s="7">
        <v>1426</v>
      </c>
      <c r="H5" s="7">
        <v>1393</v>
      </c>
      <c r="I5" s="7">
        <v>1169</v>
      </c>
      <c r="J5" s="7">
        <v>747</v>
      </c>
      <c r="K5" s="7">
        <v>846</v>
      </c>
      <c r="L5" s="7">
        <v>538</v>
      </c>
      <c r="M5" s="7">
        <v>490</v>
      </c>
      <c r="N5" s="7">
        <v>192</v>
      </c>
      <c r="O5" s="7">
        <v>538</v>
      </c>
      <c r="P5" s="7">
        <v>640</v>
      </c>
      <c r="Q5" s="7">
        <v>888</v>
      </c>
      <c r="R5" s="7">
        <v>903</v>
      </c>
      <c r="S5" s="7">
        <v>158</v>
      </c>
      <c r="T5" s="8">
        <v>1</v>
      </c>
      <c r="U5" s="8">
        <v>3</v>
      </c>
      <c r="V5" s="8">
        <f>(248027/4115542)*100</f>
        <v>6.026593824094129</v>
      </c>
      <c r="W5" s="8">
        <f>(104374/4257738)*100</f>
        <v>2.4513955532256797</v>
      </c>
      <c r="X5" s="8">
        <v>2.5499999999999998</v>
      </c>
      <c r="Y5" s="8">
        <v>3</v>
      </c>
      <c r="Z5" s="8">
        <v>7</v>
      </c>
      <c r="AA5" s="8">
        <f>(248027/1425964)*100</f>
        <v>17.393636866007839</v>
      </c>
      <c r="AB5" s="8">
        <f>(104374/1392636)*100</f>
        <v>7.4947078777225355</v>
      </c>
      <c r="AC5" s="8">
        <v>8.59</v>
      </c>
      <c r="AD5" s="8">
        <v>8</v>
      </c>
      <c r="AE5" s="8">
        <v>17</v>
      </c>
      <c r="AF5" s="8">
        <f>(248027/887920)*100</f>
        <v>27.933484998648527</v>
      </c>
      <c r="AG5" s="8">
        <f>(104374/903044)*100</f>
        <v>11.558019321317676</v>
      </c>
      <c r="AH5" s="8">
        <v>10.28</v>
      </c>
      <c r="AI5" s="8">
        <v>7.75</v>
      </c>
      <c r="AJ5" s="8">
        <v>7.5</v>
      </c>
      <c r="AK5" s="8">
        <v>4.75</v>
      </c>
      <c r="AL5" s="8">
        <v>4.25</v>
      </c>
      <c r="AM5" s="8">
        <v>6</v>
      </c>
      <c r="AN5" s="8">
        <v>8.36</v>
      </c>
      <c r="AO5" s="8">
        <v>3.35</v>
      </c>
      <c r="AP5" s="8">
        <v>3.02</v>
      </c>
      <c r="AQ5" s="8">
        <v>3.61</v>
      </c>
      <c r="AR5" s="8">
        <v>3.13</v>
      </c>
      <c r="AS5" s="7">
        <v>10542693500</v>
      </c>
      <c r="AT5" s="7">
        <v>11526332800</v>
      </c>
      <c r="AU5" s="7">
        <v>12401728500</v>
      </c>
      <c r="AV5" s="7">
        <v>13589825700</v>
      </c>
      <c r="AW5" s="7">
        <v>14838311500</v>
      </c>
    </row>
    <row r="6" spans="1:49" ht="15.75" customHeight="1" thickBot="1" x14ac:dyDescent="0.3">
      <c r="A6" s="1">
        <v>3</v>
      </c>
      <c r="B6" s="1"/>
      <c r="C6" s="1" t="s">
        <v>13</v>
      </c>
      <c r="D6" s="1" t="s">
        <v>14</v>
      </c>
      <c r="E6" s="7">
        <v>997443</v>
      </c>
      <c r="F6" s="7">
        <v>1038322</v>
      </c>
      <c r="G6" s="7">
        <v>1197797</v>
      </c>
      <c r="H6" s="7">
        <v>1340843</v>
      </c>
      <c r="I6" s="7">
        <v>1523517</v>
      </c>
      <c r="J6" s="7">
        <v>237047</v>
      </c>
      <c r="K6" s="7">
        <v>188700</v>
      </c>
      <c r="L6" s="7">
        <v>185423</v>
      </c>
      <c r="M6" s="7">
        <v>196197</v>
      </c>
      <c r="N6" s="7">
        <v>239353</v>
      </c>
      <c r="O6" s="7">
        <v>760396</v>
      </c>
      <c r="P6" s="7">
        <v>849621</v>
      </c>
      <c r="Q6" s="7">
        <v>1012374</v>
      </c>
      <c r="R6" s="7">
        <v>1144645</v>
      </c>
      <c r="S6" s="7">
        <v>1284164</v>
      </c>
      <c r="T6" s="8">
        <v>32.14</v>
      </c>
      <c r="U6" s="8">
        <v>27.23</v>
      </c>
      <c r="V6" s="8">
        <v>32.74</v>
      </c>
      <c r="W6" s="8">
        <v>35.99</v>
      </c>
      <c r="X6" s="8">
        <v>37.86</v>
      </c>
      <c r="Y6" s="8">
        <v>28.33</v>
      </c>
      <c r="Z6" s="8">
        <v>18.34</v>
      </c>
      <c r="AA6" s="8">
        <v>21.18</v>
      </c>
      <c r="AB6" s="8">
        <v>20.86</v>
      </c>
      <c r="AC6" s="8">
        <v>22.19</v>
      </c>
      <c r="AD6" s="8">
        <v>31.49</v>
      </c>
      <c r="AE6" s="8">
        <v>22.29</v>
      </c>
      <c r="AF6" s="8">
        <v>18.39</v>
      </c>
      <c r="AG6" s="8">
        <v>17.2</v>
      </c>
      <c r="AH6" s="8">
        <v>26.14</v>
      </c>
      <c r="AI6" s="8">
        <v>7.75</v>
      </c>
      <c r="AJ6" s="8">
        <v>7.5</v>
      </c>
      <c r="AK6" s="8">
        <v>4.75</v>
      </c>
      <c r="AL6" s="8">
        <v>4.25</v>
      </c>
      <c r="AM6" s="8">
        <v>6</v>
      </c>
      <c r="AN6" s="8">
        <v>8.36</v>
      </c>
      <c r="AO6" s="8">
        <v>3.35</v>
      </c>
      <c r="AP6" s="8">
        <v>3.02</v>
      </c>
      <c r="AQ6" s="8">
        <v>3.61</v>
      </c>
      <c r="AR6" s="8">
        <v>3.13</v>
      </c>
      <c r="AS6" s="7">
        <v>10542693500</v>
      </c>
      <c r="AT6" s="7">
        <v>11526332800</v>
      </c>
      <c r="AU6" s="7">
        <v>12401728500</v>
      </c>
      <c r="AV6" s="7">
        <v>13589825700</v>
      </c>
      <c r="AW6" s="7">
        <v>14838311500</v>
      </c>
    </row>
    <row r="7" spans="1:49" ht="15.75" customHeight="1" thickBot="1" x14ac:dyDescent="0.3">
      <c r="A7" s="1">
        <v>4</v>
      </c>
      <c r="B7" s="1"/>
      <c r="C7" s="1" t="s">
        <v>15</v>
      </c>
      <c r="D7" s="1" t="s">
        <v>16</v>
      </c>
      <c r="E7" s="7">
        <v>25029.5</v>
      </c>
      <c r="F7" s="7">
        <v>26560.6</v>
      </c>
      <c r="G7" s="7">
        <v>28901</v>
      </c>
      <c r="H7" s="7">
        <v>31619.5</v>
      </c>
      <c r="I7" s="7">
        <v>34367.199999999997</v>
      </c>
      <c r="J7" s="7">
        <v>10445.200000000001</v>
      </c>
      <c r="K7" s="7">
        <v>10173.700000000001</v>
      </c>
      <c r="L7" s="7">
        <v>10401.1</v>
      </c>
      <c r="M7" s="7">
        <v>11295.2</v>
      </c>
      <c r="N7" s="7">
        <v>11660</v>
      </c>
      <c r="O7" s="7">
        <v>14584.3</v>
      </c>
      <c r="P7" s="7">
        <v>16386.900000000001</v>
      </c>
      <c r="Q7" s="7">
        <v>18500.8</v>
      </c>
      <c r="R7" s="7">
        <v>20324.3</v>
      </c>
      <c r="S7" s="7">
        <v>22707.200000000001</v>
      </c>
      <c r="T7" s="8">
        <v>8.8000000000000007</v>
      </c>
      <c r="U7" s="8">
        <v>9.5</v>
      </c>
      <c r="V7" s="8">
        <v>10.5</v>
      </c>
      <c r="W7" s="8">
        <v>10.7</v>
      </c>
      <c r="X7" s="8">
        <v>11.9</v>
      </c>
      <c r="Y7" s="8">
        <v>11.1</v>
      </c>
      <c r="Z7" s="8">
        <v>11.3</v>
      </c>
      <c r="AA7" s="8">
        <v>13.1</v>
      </c>
      <c r="AB7" s="8">
        <v>11.7</v>
      </c>
      <c r="AC7" s="8">
        <v>14.7</v>
      </c>
      <c r="AD7" s="8">
        <v>18.8</v>
      </c>
      <c r="AE7" s="8">
        <v>18.899999999999999</v>
      </c>
      <c r="AF7" s="8">
        <v>20.8</v>
      </c>
      <c r="AG7" s="8">
        <v>18.3</v>
      </c>
      <c r="AH7" s="8">
        <v>21.7</v>
      </c>
      <c r="AI7" s="8">
        <v>7.75</v>
      </c>
      <c r="AJ7" s="8">
        <v>7.5</v>
      </c>
      <c r="AK7" s="8">
        <v>4.75</v>
      </c>
      <c r="AL7" s="8">
        <v>4.25</v>
      </c>
      <c r="AM7" s="8">
        <v>6</v>
      </c>
      <c r="AN7" s="8">
        <v>8.36</v>
      </c>
      <c r="AO7" s="8">
        <v>3.35</v>
      </c>
      <c r="AP7" s="8">
        <v>3.02</v>
      </c>
      <c r="AQ7" s="8">
        <v>3.61</v>
      </c>
      <c r="AR7" s="8">
        <v>3.13</v>
      </c>
      <c r="AS7" s="7">
        <v>10542693500</v>
      </c>
      <c r="AT7" s="7">
        <v>11526332800</v>
      </c>
      <c r="AU7" s="7">
        <v>12401728500</v>
      </c>
      <c r="AV7" s="7">
        <v>13589825700</v>
      </c>
      <c r="AW7" s="7">
        <v>14838311500</v>
      </c>
    </row>
    <row r="8" spans="1:49" ht="15.75" customHeight="1" thickBot="1" x14ac:dyDescent="0.3">
      <c r="A8" s="1">
        <v>5</v>
      </c>
      <c r="B8" s="1"/>
      <c r="C8" s="1" t="s">
        <v>17</v>
      </c>
      <c r="D8" s="1" t="s">
        <v>18</v>
      </c>
      <c r="E8" s="7">
        <v>86077.2</v>
      </c>
      <c r="F8" s="7">
        <v>91831.5</v>
      </c>
      <c r="G8" s="7">
        <v>82174.5</v>
      </c>
      <c r="H8" s="7">
        <v>87939.5</v>
      </c>
      <c r="I8" s="7">
        <v>96537.8</v>
      </c>
      <c r="J8" s="7">
        <v>45803</v>
      </c>
      <c r="K8" s="7">
        <v>48709.9</v>
      </c>
      <c r="L8" s="7">
        <v>38233.1</v>
      </c>
      <c r="M8" s="7">
        <v>41182.800000000003</v>
      </c>
      <c r="N8" s="7">
        <v>46621</v>
      </c>
      <c r="O8" s="7">
        <v>40274.199999999997</v>
      </c>
      <c r="P8" s="7">
        <v>43121.599999999999</v>
      </c>
      <c r="Q8" s="7">
        <v>43941.4</v>
      </c>
      <c r="R8" s="7">
        <v>46756.7</v>
      </c>
      <c r="S8" s="7">
        <v>49916.7</v>
      </c>
      <c r="T8" s="8">
        <v>6.2</v>
      </c>
      <c r="U8" s="8">
        <v>4.5999999999999996</v>
      </c>
      <c r="V8" s="8">
        <v>6.2</v>
      </c>
      <c r="W8" s="8">
        <v>5.9</v>
      </c>
      <c r="X8" s="8">
        <v>5.7</v>
      </c>
      <c r="Y8" s="8">
        <v>6.4</v>
      </c>
      <c r="Z8" s="8">
        <v>4.2</v>
      </c>
      <c r="AA8" s="8">
        <v>6.1</v>
      </c>
      <c r="AB8" s="8">
        <v>6</v>
      </c>
      <c r="AC8" s="8">
        <v>5.4</v>
      </c>
      <c r="AD8" s="8">
        <v>13.6</v>
      </c>
      <c r="AE8" s="8">
        <v>8.9</v>
      </c>
      <c r="AF8" s="8">
        <v>12.1</v>
      </c>
      <c r="AG8" s="8">
        <v>11.3</v>
      </c>
      <c r="AH8" s="8">
        <v>10.199999999999999</v>
      </c>
      <c r="AI8" s="8">
        <v>7.75</v>
      </c>
      <c r="AJ8" s="8">
        <v>7.5</v>
      </c>
      <c r="AK8" s="8">
        <v>4.75</v>
      </c>
      <c r="AL8" s="8">
        <v>4.25</v>
      </c>
      <c r="AM8" s="8">
        <v>6</v>
      </c>
      <c r="AN8" s="8">
        <v>8.36</v>
      </c>
      <c r="AO8" s="8">
        <v>3.35</v>
      </c>
      <c r="AP8" s="8">
        <v>3.02</v>
      </c>
      <c r="AQ8" s="8">
        <v>3.61</v>
      </c>
      <c r="AR8" s="8">
        <v>3.13</v>
      </c>
      <c r="AS8" s="7">
        <v>10542693500</v>
      </c>
      <c r="AT8" s="7">
        <v>11526332800</v>
      </c>
      <c r="AU8" s="7">
        <v>12401728500</v>
      </c>
      <c r="AV8" s="7">
        <v>13589825700</v>
      </c>
      <c r="AW8" s="7">
        <v>14838311500</v>
      </c>
    </row>
    <row r="9" spans="1:49" ht="15.75" customHeight="1" thickBot="1" x14ac:dyDescent="0.3">
      <c r="A9" s="1">
        <v>6</v>
      </c>
      <c r="B9" s="1"/>
      <c r="C9" s="1" t="s">
        <v>19</v>
      </c>
      <c r="D9" s="1" t="s">
        <v>20</v>
      </c>
      <c r="E9" s="7">
        <v>2231051</v>
      </c>
      <c r="F9" s="7">
        <v>2100853</v>
      </c>
      <c r="G9" s="7">
        <v>2275038</v>
      </c>
      <c r="H9" s="7">
        <v>2510078</v>
      </c>
      <c r="I9" s="7">
        <v>2889501</v>
      </c>
      <c r="J9" s="7">
        <v>1677254</v>
      </c>
      <c r="K9" s="7">
        <v>1334373</v>
      </c>
      <c r="L9" s="7">
        <v>1454398</v>
      </c>
      <c r="M9" s="7">
        <v>1445173</v>
      </c>
      <c r="N9" s="7">
        <v>1721965</v>
      </c>
      <c r="O9" s="7">
        <v>553797</v>
      </c>
      <c r="P9" s="7">
        <v>766480</v>
      </c>
      <c r="Q9" s="7">
        <v>820640</v>
      </c>
      <c r="R9" s="7">
        <v>1064905</v>
      </c>
      <c r="S9" s="7">
        <v>1167536</v>
      </c>
      <c r="T9" s="8">
        <v>27</v>
      </c>
      <c r="U9" s="8">
        <v>18</v>
      </c>
      <c r="V9" s="8">
        <v>30</v>
      </c>
      <c r="W9" s="8">
        <v>39</v>
      </c>
      <c r="X9" s="8">
        <v>34</v>
      </c>
      <c r="Y9" s="8">
        <v>35</v>
      </c>
      <c r="Z9" s="8">
        <v>24</v>
      </c>
      <c r="AA9" s="8">
        <v>43</v>
      </c>
      <c r="AB9" s="8">
        <v>53</v>
      </c>
      <c r="AC9" s="8">
        <f>(1224807/I9)*100</f>
        <v>42.388183980555809</v>
      </c>
      <c r="AD9" s="8">
        <v>142</v>
      </c>
      <c r="AE9" s="8">
        <v>66</v>
      </c>
      <c r="AF9" s="8">
        <v>119</v>
      </c>
      <c r="AG9" s="8">
        <v>124</v>
      </c>
      <c r="AH9" s="8">
        <f>(1224807/S9)*100</f>
        <v>104.90528771703826</v>
      </c>
      <c r="AI9" s="8">
        <v>7.75</v>
      </c>
      <c r="AJ9" s="8">
        <v>7.5</v>
      </c>
      <c r="AK9" s="8">
        <v>4.75</v>
      </c>
      <c r="AL9" s="8">
        <v>4.25</v>
      </c>
      <c r="AM9" s="8">
        <v>6</v>
      </c>
      <c r="AN9" s="8">
        <v>8.36</v>
      </c>
      <c r="AO9" s="8">
        <v>3.35</v>
      </c>
      <c r="AP9" s="8">
        <v>3.02</v>
      </c>
      <c r="AQ9" s="8">
        <v>3.61</v>
      </c>
      <c r="AR9" s="8">
        <v>3.13</v>
      </c>
      <c r="AS9" s="7">
        <v>10542693500</v>
      </c>
      <c r="AT9" s="7">
        <v>11526332800</v>
      </c>
      <c r="AU9" s="7">
        <v>12401728500</v>
      </c>
      <c r="AV9" s="7">
        <v>13589825700</v>
      </c>
      <c r="AW9" s="7">
        <v>14838311500</v>
      </c>
    </row>
    <row r="10" spans="1:49" ht="15.75" customHeight="1" thickBot="1" x14ac:dyDescent="0.3">
      <c r="A10" s="1">
        <v>7</v>
      </c>
      <c r="B10" s="1"/>
      <c r="C10" s="1" t="s">
        <v>23</v>
      </c>
      <c r="D10" s="1" t="s">
        <v>24</v>
      </c>
      <c r="E10" s="7">
        <v>622508</v>
      </c>
      <c r="F10" s="7">
        <v>620399</v>
      </c>
      <c r="G10" s="7">
        <v>653797</v>
      </c>
      <c r="H10" s="7">
        <v>690890</v>
      </c>
      <c r="I10" s="7">
        <v>697657</v>
      </c>
      <c r="J10" s="7">
        <v>250785</v>
      </c>
      <c r="K10" s="7">
        <v>296080</v>
      </c>
      <c r="L10" s="7">
        <v>373512</v>
      </c>
      <c r="M10" s="7">
        <v>391495</v>
      </c>
      <c r="N10" s="7">
        <v>454760</v>
      </c>
      <c r="O10" s="7">
        <v>371723</v>
      </c>
      <c r="P10" s="7">
        <v>324319</v>
      </c>
      <c r="Q10" s="7">
        <v>280285</v>
      </c>
      <c r="R10" s="7">
        <v>299485</v>
      </c>
      <c r="S10" s="7">
        <v>242897</v>
      </c>
      <c r="T10" s="8">
        <v>-3</v>
      </c>
      <c r="U10" s="8">
        <v>-5</v>
      </c>
      <c r="V10" s="8">
        <v>-4</v>
      </c>
      <c r="W10" s="8">
        <v>2</v>
      </c>
      <c r="X10" s="8">
        <v>-3</v>
      </c>
      <c r="Y10" s="8">
        <v>-4</v>
      </c>
      <c r="Z10" s="8">
        <v>-7</v>
      </c>
      <c r="AA10" s="8">
        <v>-6</v>
      </c>
      <c r="AB10" s="8">
        <v>5</v>
      </c>
      <c r="AC10" s="8">
        <v>-7</v>
      </c>
      <c r="AD10" s="8">
        <v>-7</v>
      </c>
      <c r="AE10" s="8">
        <v>-13</v>
      </c>
      <c r="AF10" s="8">
        <v>-13</v>
      </c>
      <c r="AG10" s="8">
        <v>11</v>
      </c>
      <c r="AH10" s="8">
        <v>-19</v>
      </c>
      <c r="AI10" s="8">
        <v>7.75</v>
      </c>
      <c r="AJ10" s="8">
        <v>7.5</v>
      </c>
      <c r="AK10" s="8">
        <v>4.75</v>
      </c>
      <c r="AL10" s="8">
        <v>4.25</v>
      </c>
      <c r="AM10" s="8">
        <v>6</v>
      </c>
      <c r="AN10" s="8">
        <v>8.36</v>
      </c>
      <c r="AO10" s="8">
        <v>3.35</v>
      </c>
      <c r="AP10" s="8">
        <v>3.02</v>
      </c>
      <c r="AQ10" s="8">
        <v>3.61</v>
      </c>
      <c r="AR10" s="8">
        <v>3.13</v>
      </c>
      <c r="AS10" s="7">
        <v>10542693500</v>
      </c>
      <c r="AT10" s="7">
        <v>11526332800</v>
      </c>
      <c r="AU10" s="7">
        <v>12401728500</v>
      </c>
      <c r="AV10" s="7">
        <v>13589825700</v>
      </c>
      <c r="AW10" s="7">
        <v>14838311500</v>
      </c>
    </row>
    <row r="11" spans="1:49" ht="15.75" customHeight="1" thickBot="1" x14ac:dyDescent="0.3">
      <c r="A11" s="1">
        <v>8</v>
      </c>
      <c r="B11" s="1"/>
      <c r="C11" s="1" t="s">
        <v>25</v>
      </c>
      <c r="D11" s="1" t="s">
        <v>26</v>
      </c>
      <c r="E11" s="7">
        <v>2142894</v>
      </c>
      <c r="F11" s="7">
        <v>2706324</v>
      </c>
      <c r="G11" s="7">
        <v>2919641</v>
      </c>
      <c r="H11" s="7">
        <v>4559574</v>
      </c>
      <c r="I11" s="7">
        <v>4394000</v>
      </c>
      <c r="J11" s="7">
        <v>1189311</v>
      </c>
      <c r="K11" s="7">
        <v>1517789</v>
      </c>
      <c r="L11" s="7">
        <v>1476889</v>
      </c>
      <c r="M11" s="7">
        <v>1739468</v>
      </c>
      <c r="N11" s="7">
        <v>1477000</v>
      </c>
      <c r="O11" s="7">
        <v>953583</v>
      </c>
      <c r="P11" s="7">
        <v>1188535</v>
      </c>
      <c r="Q11" s="7">
        <v>1442752</v>
      </c>
      <c r="R11" s="7">
        <v>2820106</v>
      </c>
      <c r="S11" s="7">
        <v>2917000</v>
      </c>
      <c r="T11" s="8">
        <v>10.029999999999999</v>
      </c>
      <c r="U11" s="8">
        <v>12.44</v>
      </c>
      <c r="V11" s="8">
        <v>11.09</v>
      </c>
      <c r="W11" s="8">
        <v>5.43</v>
      </c>
      <c r="X11" s="8">
        <v>4.5999999999999996</v>
      </c>
      <c r="Y11" s="8">
        <v>8.8000000000000007</v>
      </c>
      <c r="Z11" s="8">
        <v>10</v>
      </c>
      <c r="AA11" s="8">
        <v>9.58</v>
      </c>
      <c r="AB11" s="8">
        <v>2.97</v>
      </c>
      <c r="AC11" s="8">
        <v>2.89</v>
      </c>
      <c r="AD11" s="8">
        <v>19.78</v>
      </c>
      <c r="AE11" s="8">
        <v>22.76</v>
      </c>
      <c r="AF11" s="8">
        <v>19.39</v>
      </c>
      <c r="AG11" s="8">
        <v>4.8</v>
      </c>
      <c r="AH11" s="8">
        <v>4.3600000000000003</v>
      </c>
      <c r="AI11" s="8">
        <v>7.75</v>
      </c>
      <c r="AJ11" s="8">
        <v>7.5</v>
      </c>
      <c r="AK11" s="8">
        <v>4.75</v>
      </c>
      <c r="AL11" s="8">
        <v>4.25</v>
      </c>
      <c r="AM11" s="8">
        <v>6</v>
      </c>
      <c r="AN11" s="8">
        <v>8.36</v>
      </c>
      <c r="AO11" s="8">
        <v>3.35</v>
      </c>
      <c r="AP11" s="8">
        <v>3.02</v>
      </c>
      <c r="AQ11" s="8">
        <v>3.61</v>
      </c>
      <c r="AR11" s="8">
        <v>3.13</v>
      </c>
      <c r="AS11" s="7">
        <v>10542693500</v>
      </c>
      <c r="AT11" s="7">
        <v>11526332800</v>
      </c>
      <c r="AU11" s="7">
        <v>12401728500</v>
      </c>
      <c r="AV11" s="7">
        <v>13589825700</v>
      </c>
      <c r="AW11" s="7">
        <v>14838311500</v>
      </c>
    </row>
    <row r="12" spans="1:49" ht="15.75" customHeight="1" thickBot="1" x14ac:dyDescent="0.3">
      <c r="A12" s="1">
        <v>9</v>
      </c>
      <c r="B12" s="1"/>
      <c r="C12" s="1" t="s">
        <v>27</v>
      </c>
      <c r="D12" s="1" t="s">
        <v>28</v>
      </c>
      <c r="E12" s="7">
        <v>336932</v>
      </c>
      <c r="F12" s="7">
        <v>377111</v>
      </c>
      <c r="G12" s="7">
        <v>747000</v>
      </c>
      <c r="H12" s="7">
        <v>636000</v>
      </c>
      <c r="I12" s="7">
        <v>568000</v>
      </c>
      <c r="J12" s="7">
        <v>199637</v>
      </c>
      <c r="K12" s="7">
        <v>225066</v>
      </c>
      <c r="L12" s="7">
        <v>408000</v>
      </c>
      <c r="M12" s="7">
        <v>329000</v>
      </c>
      <c r="N12" s="7">
        <v>272000</v>
      </c>
      <c r="O12" s="7">
        <v>137296</v>
      </c>
      <c r="P12" s="7">
        <v>152045</v>
      </c>
      <c r="Q12" s="7">
        <v>339000</v>
      </c>
      <c r="R12" s="7">
        <v>308000</v>
      </c>
      <c r="S12" s="7">
        <v>296000</v>
      </c>
      <c r="T12" s="8">
        <f>(16856/681420)*100</f>
        <v>2.4736579495758857</v>
      </c>
      <c r="U12" s="8">
        <f>(20067/745108)*100</f>
        <v>2.6931666281934969</v>
      </c>
      <c r="V12" s="8">
        <v>3.1</v>
      </c>
      <c r="W12" s="8">
        <v>2.5</v>
      </c>
      <c r="X12" s="8">
        <v>2.5</v>
      </c>
      <c r="Y12" s="8">
        <f>(16856/336932)*100</f>
        <v>5.0027898804506545</v>
      </c>
      <c r="Z12" s="8">
        <f>(20067/377111)*100</f>
        <v>5.3212449384929101</v>
      </c>
      <c r="AA12" s="8">
        <v>4.3</v>
      </c>
      <c r="AB12" s="8">
        <v>3.6</v>
      </c>
      <c r="AC12" s="8">
        <v>3.6</v>
      </c>
      <c r="AD12" s="8">
        <f>(16856/137296)*100</f>
        <v>12.277123878335857</v>
      </c>
      <c r="AE12" s="8">
        <f>(20067/152045)*100</f>
        <v>13.198066361932323</v>
      </c>
      <c r="AF12" s="8">
        <v>9.4</v>
      </c>
      <c r="AG12" s="8">
        <v>7.5</v>
      </c>
      <c r="AH12" s="8">
        <v>7</v>
      </c>
      <c r="AI12" s="8">
        <v>7.75</v>
      </c>
      <c r="AJ12" s="8">
        <v>7.5</v>
      </c>
      <c r="AK12" s="8">
        <v>4.75</v>
      </c>
      <c r="AL12" s="8">
        <v>4.25</v>
      </c>
      <c r="AM12" s="8">
        <v>6</v>
      </c>
      <c r="AN12" s="8">
        <v>8.36</v>
      </c>
      <c r="AO12" s="8">
        <v>3.35</v>
      </c>
      <c r="AP12" s="8">
        <v>3.02</v>
      </c>
      <c r="AQ12" s="8">
        <v>3.61</v>
      </c>
      <c r="AR12" s="8">
        <v>3.13</v>
      </c>
      <c r="AS12" s="7">
        <v>10542693500</v>
      </c>
      <c r="AT12" s="7">
        <v>11526332800</v>
      </c>
      <c r="AU12" s="7">
        <v>12401728500</v>
      </c>
      <c r="AV12" s="7">
        <v>13589825700</v>
      </c>
      <c r="AW12" s="7">
        <v>14838311500</v>
      </c>
    </row>
    <row r="13" spans="1:49" ht="15.75" customHeight="1" thickBot="1" x14ac:dyDescent="0.3">
      <c r="A13" s="1">
        <v>10</v>
      </c>
      <c r="B13" s="1"/>
      <c r="C13" s="1" t="s">
        <v>29</v>
      </c>
      <c r="D13" s="1" t="s">
        <v>30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7"/>
      <c r="AT13" s="7"/>
      <c r="AU13" s="7"/>
      <c r="AV13" s="7"/>
      <c r="AW13" s="7"/>
    </row>
    <row r="14" spans="1:49" ht="15.75" customHeight="1" thickBot="1" x14ac:dyDescent="0.3">
      <c r="A14" s="1">
        <v>11</v>
      </c>
      <c r="B14" s="1"/>
      <c r="C14" s="1" t="s">
        <v>31</v>
      </c>
      <c r="D14" s="1" t="s">
        <v>32</v>
      </c>
      <c r="E14" s="7">
        <v>2918134</v>
      </c>
      <c r="F14" s="7">
        <v>3539997</v>
      </c>
      <c r="G14" s="7">
        <v>4239200</v>
      </c>
      <c r="H14" s="7">
        <v>5186940</v>
      </c>
      <c r="I14" s="7">
        <v>5555871</v>
      </c>
      <c r="J14" s="7">
        <v>644827</v>
      </c>
      <c r="K14" s="7">
        <v>742490</v>
      </c>
      <c r="L14" s="7">
        <v>749966</v>
      </c>
      <c r="M14" s="7">
        <v>978185</v>
      </c>
      <c r="N14" s="7">
        <v>780915</v>
      </c>
      <c r="O14" s="7">
        <v>2273307</v>
      </c>
      <c r="P14" s="7">
        <v>2797507</v>
      </c>
      <c r="Q14" s="7">
        <v>3489234</v>
      </c>
      <c r="R14" s="7">
        <v>4208755</v>
      </c>
      <c r="S14" s="7">
        <v>4774956</v>
      </c>
      <c r="T14" s="8">
        <v>7.23</v>
      </c>
      <c r="U14" s="8">
        <v>11.91</v>
      </c>
      <c r="V14" s="8">
        <v>15.15</v>
      </c>
      <c r="W14" s="8">
        <v>14.58</v>
      </c>
      <c r="X14" s="8">
        <v>12.82</v>
      </c>
      <c r="Y14" s="8">
        <v>12.81</v>
      </c>
      <c r="Z14" s="8">
        <v>19.57</v>
      </c>
      <c r="AA14" s="8">
        <v>16.739999999999998</v>
      </c>
      <c r="AB14" s="8">
        <v>13.72</v>
      </c>
      <c r="AC14" s="8">
        <v>12.63</v>
      </c>
      <c r="AD14" s="8">
        <v>16.440000000000001</v>
      </c>
      <c r="AE14" s="8">
        <v>24.77</v>
      </c>
      <c r="AF14" s="8">
        <v>20.34</v>
      </c>
      <c r="AG14" s="8">
        <v>16.91</v>
      </c>
      <c r="AH14" s="8">
        <v>14.69</v>
      </c>
      <c r="AI14" s="8">
        <v>7.75</v>
      </c>
      <c r="AJ14" s="8">
        <v>7.5</v>
      </c>
      <c r="AK14" s="8">
        <v>4.75</v>
      </c>
      <c r="AL14" s="8">
        <v>4.25</v>
      </c>
      <c r="AM14" s="8">
        <v>6</v>
      </c>
      <c r="AN14" s="8">
        <v>8.36</v>
      </c>
      <c r="AO14" s="8">
        <v>3.35</v>
      </c>
      <c r="AP14" s="8">
        <v>3.02</v>
      </c>
      <c r="AQ14" s="8">
        <v>3.61</v>
      </c>
      <c r="AR14" s="8">
        <v>3.13</v>
      </c>
      <c r="AS14" s="7">
        <v>10542693500</v>
      </c>
      <c r="AT14" s="7">
        <v>11526332800</v>
      </c>
      <c r="AU14" s="7">
        <v>12401728500</v>
      </c>
      <c r="AV14" s="7">
        <v>13589825700</v>
      </c>
      <c r="AW14" s="7">
        <v>14838311500</v>
      </c>
    </row>
    <row r="15" spans="1:49" ht="15.75" thickBot="1" x14ac:dyDescent="0.3">
      <c r="A15" s="1">
        <v>12</v>
      </c>
      <c r="B15" t="s">
        <v>60</v>
      </c>
      <c r="C15" s="1" t="s">
        <v>34</v>
      </c>
      <c r="D15" s="1" t="s">
        <v>35</v>
      </c>
      <c r="E15" s="7">
        <v>58234278</v>
      </c>
      <c r="F15" s="7">
        <v>63505413</v>
      </c>
      <c r="G15" s="7">
        <v>62951634</v>
      </c>
      <c r="H15" s="7">
        <v>66759930</v>
      </c>
      <c r="I15" s="7">
        <v>69097219</v>
      </c>
      <c r="J15" s="7">
        <v>25099875</v>
      </c>
      <c r="K15" s="7">
        <v>25497504</v>
      </c>
      <c r="L15" s="7">
        <v>23387406</v>
      </c>
      <c r="M15" s="7">
        <v>24572266</v>
      </c>
      <c r="N15" s="7">
        <v>23963934</v>
      </c>
      <c r="O15" s="7">
        <v>33134403</v>
      </c>
      <c r="P15" s="7">
        <v>38007909</v>
      </c>
      <c r="Q15" s="7">
        <v>39564228</v>
      </c>
      <c r="R15" s="7">
        <v>42187667</v>
      </c>
      <c r="S15" s="7">
        <v>45133285</v>
      </c>
      <c r="T15" s="8">
        <v>8.3000000000000007</v>
      </c>
      <c r="U15" s="8">
        <v>9.1999999999999993</v>
      </c>
      <c r="V15" s="8">
        <v>8.6999999999999993</v>
      </c>
      <c r="W15" s="8">
        <v>9.3000000000000007</v>
      </c>
      <c r="X15" s="8">
        <v>8.1</v>
      </c>
      <c r="Y15" s="8">
        <v>9.3000000000000007</v>
      </c>
      <c r="Z15" s="8">
        <v>10.199999999999999</v>
      </c>
      <c r="AA15" s="8">
        <v>10.6</v>
      </c>
      <c r="AB15" s="8">
        <v>11.6</v>
      </c>
      <c r="AC15" s="8">
        <v>11.3</v>
      </c>
      <c r="AD15" s="8">
        <v>16.399999999999999</v>
      </c>
      <c r="AE15" s="8">
        <v>17</v>
      </c>
      <c r="AF15" s="8">
        <v>16.899999999999999</v>
      </c>
      <c r="AG15" s="8">
        <v>18.399999999999999</v>
      </c>
      <c r="AH15" s="8">
        <v>17.3</v>
      </c>
      <c r="AI15" s="8">
        <v>7.75</v>
      </c>
      <c r="AJ15" s="8">
        <v>7.5</v>
      </c>
      <c r="AK15" s="8">
        <v>4.75</v>
      </c>
      <c r="AL15" s="8">
        <v>4.25</v>
      </c>
      <c r="AM15" s="8">
        <v>6</v>
      </c>
      <c r="AN15" s="8">
        <v>8.36</v>
      </c>
      <c r="AO15" s="8">
        <v>3.35</v>
      </c>
      <c r="AP15" s="8">
        <v>3.02</v>
      </c>
      <c r="AQ15" s="8">
        <v>3.61</v>
      </c>
      <c r="AR15" s="8">
        <v>3.13</v>
      </c>
      <c r="AS15" s="7">
        <v>10542693500</v>
      </c>
      <c r="AT15" s="7">
        <v>11526332800</v>
      </c>
      <c r="AU15" s="7">
        <v>12401728500</v>
      </c>
      <c r="AV15" s="7">
        <v>13589825700</v>
      </c>
      <c r="AW15" s="7">
        <v>14838311500</v>
      </c>
    </row>
    <row r="16" spans="1:49" ht="15.75" thickBot="1" x14ac:dyDescent="0.3">
      <c r="A16" s="1">
        <v>13</v>
      </c>
      <c r="B16" s="1"/>
      <c r="C16" s="1" t="s">
        <v>36</v>
      </c>
      <c r="D16" s="1" t="s">
        <v>37</v>
      </c>
      <c r="E16" s="7">
        <v>28381</v>
      </c>
      <c r="F16" s="7">
        <v>38011</v>
      </c>
      <c r="G16" s="7">
        <v>42508</v>
      </c>
      <c r="H16" s="7">
        <v>43141</v>
      </c>
      <c r="I16" s="7">
        <v>46602</v>
      </c>
      <c r="J16" s="7">
        <v>14883</v>
      </c>
      <c r="K16" s="7">
        <v>5995</v>
      </c>
      <c r="L16" s="7">
        <v>8333</v>
      </c>
      <c r="M16" s="7">
        <v>9028</v>
      </c>
      <c r="N16" s="7">
        <v>11244</v>
      </c>
      <c r="O16" s="7">
        <v>13498</v>
      </c>
      <c r="P16" s="7">
        <v>32016</v>
      </c>
      <c r="Q16" s="7">
        <v>34175</v>
      </c>
      <c r="R16" s="7">
        <v>34113</v>
      </c>
      <c r="S16" s="7">
        <v>35358</v>
      </c>
      <c r="T16" s="8">
        <v>17.2</v>
      </c>
      <c r="U16" s="8">
        <v>15.8</v>
      </c>
      <c r="V16" s="8">
        <v>16.8</v>
      </c>
      <c r="W16" s="8">
        <v>16.3</v>
      </c>
      <c r="X16" s="8">
        <f>(13538/106742)*100</f>
        <v>12.682917689381872</v>
      </c>
      <c r="Y16" s="8">
        <v>35.9</v>
      </c>
      <c r="Z16" s="8">
        <v>27.3</v>
      </c>
      <c r="AA16" s="8">
        <v>30</v>
      </c>
      <c r="AB16" s="8">
        <v>29.4</v>
      </c>
      <c r="AC16" s="8">
        <v>29.1</v>
      </c>
      <c r="AD16" s="8">
        <v>75.400000000000006</v>
      </c>
      <c r="AE16" s="8">
        <v>32.4</v>
      </c>
      <c r="AF16" s="8">
        <v>37.299999999999997</v>
      </c>
      <c r="AG16" s="8">
        <v>37.1</v>
      </c>
      <c r="AH16" s="8">
        <v>38.299999999999997</v>
      </c>
      <c r="AI16" s="8">
        <v>7.75</v>
      </c>
      <c r="AJ16" s="8">
        <v>7.5</v>
      </c>
      <c r="AK16" s="8">
        <v>4.75</v>
      </c>
      <c r="AL16" s="8">
        <v>4.25</v>
      </c>
      <c r="AM16" s="8">
        <v>6</v>
      </c>
      <c r="AN16" s="8">
        <v>8.36</v>
      </c>
      <c r="AO16" s="8">
        <v>3.35</v>
      </c>
      <c r="AP16" s="8">
        <v>3.02</v>
      </c>
      <c r="AQ16" s="8">
        <v>3.61</v>
      </c>
      <c r="AR16" s="8">
        <v>3.13</v>
      </c>
      <c r="AS16" s="7">
        <v>10542693500</v>
      </c>
      <c r="AT16" s="7">
        <v>11526332800</v>
      </c>
      <c r="AU16" s="7">
        <v>12401728500</v>
      </c>
      <c r="AV16" s="7">
        <v>13589825700</v>
      </c>
      <c r="AW16" s="7">
        <v>14838311500</v>
      </c>
    </row>
    <row r="17" spans="1:49" ht="15.75" thickBot="1" x14ac:dyDescent="0.3">
      <c r="A17" s="1">
        <v>14</v>
      </c>
      <c r="B17" s="1"/>
      <c r="C17" s="1" t="s">
        <v>38</v>
      </c>
      <c r="D17" s="1" t="s">
        <v>39</v>
      </c>
      <c r="E17" s="7">
        <v>10821</v>
      </c>
      <c r="F17" s="7">
        <v>12667</v>
      </c>
      <c r="G17" s="7">
        <v>13471</v>
      </c>
      <c r="H17" s="7">
        <v>14084</v>
      </c>
      <c r="I17" s="7">
        <v>14880</v>
      </c>
      <c r="J17" s="7">
        <v>12102</v>
      </c>
      <c r="K17" s="7">
        <v>15817</v>
      </c>
      <c r="L17" s="7">
        <v>4030</v>
      </c>
      <c r="M17" s="7">
        <v>5160</v>
      </c>
      <c r="N17" s="7">
        <v>6514</v>
      </c>
      <c r="O17" s="7">
        <v>-1281</v>
      </c>
      <c r="P17" s="7">
        <v>-3150</v>
      </c>
      <c r="Q17" s="7">
        <v>9441</v>
      </c>
      <c r="R17" s="7">
        <v>8924</v>
      </c>
      <c r="S17" s="7">
        <v>8366</v>
      </c>
      <c r="T17" s="8">
        <v>-15.54</v>
      </c>
      <c r="U17" s="8">
        <v>-9.75</v>
      </c>
      <c r="V17" s="8">
        <v>-10.85</v>
      </c>
      <c r="W17" s="8">
        <v>-2.37</v>
      </c>
      <c r="X17" s="8">
        <v>-2.77</v>
      </c>
      <c r="Y17" s="8">
        <v>-20.8</v>
      </c>
      <c r="Z17" s="8">
        <v>-12.94</v>
      </c>
      <c r="AA17" s="8">
        <v>-15.46</v>
      </c>
      <c r="AB17" s="8">
        <v>-3.68</v>
      </c>
      <c r="AC17" s="8">
        <v>-4.09</v>
      </c>
      <c r="AD17" s="8">
        <v>-175.72</v>
      </c>
      <c r="AE17" s="8">
        <v>-52.03</v>
      </c>
      <c r="AF17" s="8">
        <v>-22.06</v>
      </c>
      <c r="AG17" s="8">
        <v>-5.8</v>
      </c>
      <c r="AH17" s="8">
        <v>-7.27</v>
      </c>
      <c r="AI17" s="8">
        <v>7.75</v>
      </c>
      <c r="AJ17" s="8">
        <v>7.5</v>
      </c>
      <c r="AK17" s="8">
        <v>4.75</v>
      </c>
      <c r="AL17" s="8">
        <v>4.25</v>
      </c>
      <c r="AM17" s="8">
        <v>6</v>
      </c>
      <c r="AN17" s="8">
        <v>8.36</v>
      </c>
      <c r="AO17" s="8">
        <v>3.35</v>
      </c>
      <c r="AP17" s="8">
        <v>3.02</v>
      </c>
      <c r="AQ17" s="8">
        <v>3.61</v>
      </c>
      <c r="AR17" s="8">
        <v>3.13</v>
      </c>
      <c r="AS17" s="7">
        <v>10542693500</v>
      </c>
      <c r="AT17" s="7">
        <v>11526332800</v>
      </c>
      <c r="AU17" s="7">
        <v>12401728500</v>
      </c>
      <c r="AV17" s="7">
        <v>13589825700</v>
      </c>
      <c r="AW17" s="7">
        <v>14838311500</v>
      </c>
    </row>
    <row r="18" spans="1:49" ht="15.75" thickBot="1" x14ac:dyDescent="0.3">
      <c r="A18" s="1">
        <v>15</v>
      </c>
      <c r="B18" t="s">
        <v>61</v>
      </c>
      <c r="C18" s="1" t="s">
        <v>42</v>
      </c>
      <c r="D18" s="1" t="s">
        <v>43</v>
      </c>
      <c r="E18" s="7">
        <v>1241239780</v>
      </c>
      <c r="F18" s="7">
        <v>1376278237</v>
      </c>
      <c r="G18" s="7">
        <v>1531365558</v>
      </c>
      <c r="H18" s="7">
        <v>1640886147</v>
      </c>
      <c r="I18" s="7">
        <v>1682821739</v>
      </c>
      <c r="J18" s="7">
        <v>293785055</v>
      </c>
      <c r="K18" s="7">
        <v>402760903</v>
      </c>
      <c r="L18" s="7">
        <v>451785946</v>
      </c>
      <c r="M18" s="7">
        <v>402760903</v>
      </c>
      <c r="N18" s="7">
        <v>482559879</v>
      </c>
      <c r="O18" s="7">
        <v>947454725</v>
      </c>
      <c r="P18" s="7">
        <v>973517334</v>
      </c>
      <c r="Q18" s="7">
        <v>1079579612</v>
      </c>
      <c r="R18" s="7">
        <v>1116300069</v>
      </c>
      <c r="S18" s="7">
        <v>1200261863</v>
      </c>
      <c r="T18" s="8">
        <v>7.4</v>
      </c>
      <c r="U18" s="8">
        <v>8.3000000000000007</v>
      </c>
      <c r="V18" s="8">
        <v>10.5</v>
      </c>
      <c r="W18" s="8">
        <v>8.3000000000000007</v>
      </c>
      <c r="X18" s="8">
        <v>11.8</v>
      </c>
      <c r="Y18" s="8">
        <v>6.6</v>
      </c>
      <c r="Z18" s="8">
        <v>7.8</v>
      </c>
      <c r="AA18" s="8">
        <v>9.9</v>
      </c>
      <c r="AB18" s="8">
        <v>7.8</v>
      </c>
      <c r="AC18" s="8">
        <v>11.9</v>
      </c>
      <c r="AD18" s="8">
        <v>8.6</v>
      </c>
      <c r="AE18" s="8">
        <v>11.1</v>
      </c>
      <c r="AF18" s="8">
        <v>14.1</v>
      </c>
      <c r="AG18" s="8">
        <v>11.1</v>
      </c>
      <c r="AH18" s="8">
        <v>16.7</v>
      </c>
      <c r="AI18" s="8">
        <v>7.75</v>
      </c>
      <c r="AJ18" s="8">
        <v>7.5</v>
      </c>
      <c r="AK18" s="8">
        <v>4.75</v>
      </c>
      <c r="AL18" s="8">
        <v>4.25</v>
      </c>
      <c r="AM18" s="8">
        <v>6</v>
      </c>
      <c r="AN18" s="8">
        <v>8.36</v>
      </c>
      <c r="AO18" s="8">
        <v>3.35</v>
      </c>
      <c r="AP18" s="8">
        <v>3.02</v>
      </c>
      <c r="AQ18" s="8">
        <v>3.61</v>
      </c>
      <c r="AR18" s="8">
        <v>3.13</v>
      </c>
      <c r="AS18" s="7">
        <v>10542693500</v>
      </c>
      <c r="AT18" s="7">
        <v>11526332800</v>
      </c>
      <c r="AU18" s="7">
        <v>12401728500</v>
      </c>
      <c r="AV18" s="7">
        <v>13589825700</v>
      </c>
      <c r="AW18" s="7">
        <v>14838311500</v>
      </c>
    </row>
    <row r="19" spans="1:49" ht="15.75" thickBot="1" x14ac:dyDescent="0.3">
      <c r="A19" s="1">
        <v>16</v>
      </c>
      <c r="B19" s="1"/>
      <c r="C19" s="1" t="s">
        <v>44</v>
      </c>
      <c r="D19" s="1" t="s">
        <v>45</v>
      </c>
      <c r="E19" s="7">
        <v>1248344</v>
      </c>
      <c r="F19" s="7">
        <v>1533709</v>
      </c>
      <c r="G19" s="7">
        <v>1361633</v>
      </c>
      <c r="H19" s="7">
        <v>1529875</v>
      </c>
      <c r="I19" s="7">
        <v>1442351</v>
      </c>
      <c r="J19" s="7">
        <v>656580</v>
      </c>
      <c r="K19" s="7">
        <v>941000</v>
      </c>
      <c r="L19" s="7">
        <v>805876</v>
      </c>
      <c r="M19" s="7">
        <v>1003485</v>
      </c>
      <c r="N19" s="7">
        <v>945704</v>
      </c>
      <c r="O19" s="7">
        <v>691963</v>
      </c>
      <c r="P19" s="7">
        <v>692709</v>
      </c>
      <c r="Q19" s="7">
        <v>676767</v>
      </c>
      <c r="R19" s="7">
        <v>528410</v>
      </c>
      <c r="S19" s="7">
        <v>496497</v>
      </c>
      <c r="T19" s="8">
        <v>0.08</v>
      </c>
      <c r="U19" s="8">
        <v>0.4</v>
      </c>
      <c r="V19" s="8">
        <v>-1.04</v>
      </c>
      <c r="W19" s="8">
        <v>-2.84</v>
      </c>
      <c r="X19" s="8">
        <v>-2.06</v>
      </c>
      <c r="Y19" s="8">
        <v>0.59</v>
      </c>
      <c r="Z19" s="8">
        <v>0.92</v>
      </c>
      <c r="AA19" s="8">
        <v>-1.25</v>
      </c>
      <c r="AB19" s="8">
        <v>-3.02</v>
      </c>
      <c r="AC19" s="8">
        <v>-2.27</v>
      </c>
      <c r="AD19" s="8">
        <v>1.25</v>
      </c>
      <c r="AE19" s="8">
        <v>2.39</v>
      </c>
      <c r="AF19" s="8">
        <v>-3.02</v>
      </c>
      <c r="AG19" s="8">
        <v>-8.7899999999999991</v>
      </c>
      <c r="AH19" s="8">
        <v>-6.99</v>
      </c>
      <c r="AI19" s="8">
        <v>7.75</v>
      </c>
      <c r="AJ19" s="8">
        <v>7.5</v>
      </c>
      <c r="AK19" s="8">
        <v>4.75</v>
      </c>
      <c r="AL19" s="8">
        <v>4.25</v>
      </c>
      <c r="AM19" s="8">
        <v>6</v>
      </c>
      <c r="AN19" s="8">
        <v>8.36</v>
      </c>
      <c r="AO19" s="8">
        <v>3.35</v>
      </c>
      <c r="AP19" s="8">
        <v>3.02</v>
      </c>
      <c r="AQ19" s="8">
        <v>3.61</v>
      </c>
      <c r="AR19" s="8">
        <v>3.13</v>
      </c>
      <c r="AS19" s="7">
        <v>10542693500</v>
      </c>
      <c r="AT19" s="7">
        <v>11526332800</v>
      </c>
      <c r="AU19" s="7">
        <v>12401728500</v>
      </c>
      <c r="AV19" s="7">
        <v>13589825700</v>
      </c>
      <c r="AW19" s="7">
        <v>14838311500</v>
      </c>
    </row>
    <row r="20" spans="1:49" ht="15.75" thickBot="1" x14ac:dyDescent="0.3">
      <c r="A20" s="1">
        <v>17</v>
      </c>
      <c r="B20" s="1"/>
      <c r="C20" s="1" t="s">
        <v>46</v>
      </c>
      <c r="D20" s="1" t="s">
        <v>47</v>
      </c>
      <c r="E20" s="7">
        <v>3194664</v>
      </c>
      <c r="F20" s="7">
        <v>3434879</v>
      </c>
      <c r="G20" s="7">
        <v>4612562</v>
      </c>
      <c r="H20" s="7">
        <v>6096149</v>
      </c>
      <c r="I20" s="7">
        <v>9460427</v>
      </c>
      <c r="J20" s="7">
        <v>1291700</v>
      </c>
      <c r="K20" s="7">
        <v>1378320</v>
      </c>
      <c r="L20" s="7">
        <v>2341155</v>
      </c>
      <c r="M20" s="7">
        <v>3523628</v>
      </c>
      <c r="N20" s="7">
        <v>6103968</v>
      </c>
      <c r="O20" s="7">
        <v>1902964</v>
      </c>
      <c r="P20" s="7">
        <v>2056560</v>
      </c>
      <c r="Q20" s="7">
        <v>2271407</v>
      </c>
      <c r="R20" s="7">
        <v>2572521</v>
      </c>
      <c r="S20" s="7">
        <v>3356460</v>
      </c>
      <c r="T20" s="8">
        <v>5.7</v>
      </c>
      <c r="U20" s="8">
        <v>5.46</v>
      </c>
      <c r="V20" s="8">
        <v>4.67</v>
      </c>
      <c r="W20" s="8">
        <v>5.41</v>
      </c>
      <c r="X20" s="8">
        <v>5.39</v>
      </c>
      <c r="Y20" s="8">
        <v>8.07</v>
      </c>
      <c r="Z20" s="8">
        <v>7.61</v>
      </c>
      <c r="AA20" s="8">
        <v>5.8</v>
      </c>
      <c r="AB20" s="8">
        <v>5.36</v>
      </c>
      <c r="AC20" s="8">
        <v>3.45</v>
      </c>
      <c r="AD20" s="8">
        <v>14.59</v>
      </c>
      <c r="AE20" s="8">
        <v>13.2</v>
      </c>
      <c r="AF20" s="8">
        <v>12.36</v>
      </c>
      <c r="AG20" s="8">
        <v>13.7</v>
      </c>
      <c r="AH20" s="8">
        <v>11.61</v>
      </c>
      <c r="AI20" s="8">
        <v>7.75</v>
      </c>
      <c r="AJ20" s="8">
        <v>7.5</v>
      </c>
      <c r="AK20" s="8">
        <v>4.75</v>
      </c>
      <c r="AL20" s="8">
        <v>4.25</v>
      </c>
      <c r="AM20" s="8">
        <v>6</v>
      </c>
      <c r="AN20" s="8">
        <v>8.36</v>
      </c>
      <c r="AO20" s="8">
        <v>3.35</v>
      </c>
      <c r="AP20" s="8">
        <v>3.02</v>
      </c>
      <c r="AQ20" s="8">
        <v>3.61</v>
      </c>
      <c r="AR20" s="8">
        <v>3.13</v>
      </c>
      <c r="AS20" s="7">
        <v>10542693500</v>
      </c>
      <c r="AT20" s="7">
        <v>11526332800</v>
      </c>
      <c r="AU20" s="7">
        <v>12401728500</v>
      </c>
      <c r="AV20" s="7">
        <v>13589825700</v>
      </c>
      <c r="AW20" s="7">
        <v>14838311500</v>
      </c>
    </row>
    <row r="21" spans="1:49" ht="15.75" thickBot="1" x14ac:dyDescent="0.3">
      <c r="A21" s="1">
        <v>18</v>
      </c>
      <c r="B21" s="1"/>
      <c r="C21" s="1" t="s">
        <v>48</v>
      </c>
      <c r="D21" s="1" t="s">
        <v>49</v>
      </c>
      <c r="E21" s="7">
        <v>12439267</v>
      </c>
      <c r="F21" s="7">
        <v>13696417</v>
      </c>
      <c r="G21" s="7">
        <v>15226009</v>
      </c>
      <c r="H21" s="7">
        <v>16616239</v>
      </c>
      <c r="I21" s="7">
        <v>18146206</v>
      </c>
      <c r="J21" s="7">
        <v>2675166</v>
      </c>
      <c r="K21" s="7">
        <v>2758131</v>
      </c>
      <c r="L21" s="7">
        <v>2762162</v>
      </c>
      <c r="M21" s="7">
        <v>2722208</v>
      </c>
      <c r="N21" s="7">
        <v>2851611</v>
      </c>
      <c r="O21" s="7">
        <v>9764101</v>
      </c>
      <c r="P21" s="7">
        <v>10938286</v>
      </c>
      <c r="Q21" s="7">
        <v>12463847</v>
      </c>
      <c r="R21" s="7">
        <v>13894032</v>
      </c>
      <c r="S21" s="7">
        <v>15294595</v>
      </c>
      <c r="T21" s="8">
        <v>11.9</v>
      </c>
      <c r="U21" s="8">
        <v>11.2</v>
      </c>
      <c r="V21" s="8">
        <v>11.87</v>
      </c>
      <c r="W21" s="8">
        <v>11.91</v>
      </c>
      <c r="X21" s="8">
        <v>11.66</v>
      </c>
      <c r="Y21" s="8">
        <v>16.61</v>
      </c>
      <c r="Z21" s="8">
        <v>14.63</v>
      </c>
      <c r="AA21" s="8">
        <v>15.1</v>
      </c>
      <c r="AB21" s="8">
        <v>14.47</v>
      </c>
      <c r="AC21" s="8">
        <v>13.54</v>
      </c>
      <c r="AD21" s="8">
        <v>21.16</v>
      </c>
      <c r="AE21" s="8">
        <v>18.32</v>
      </c>
      <c r="AF21" s="8">
        <v>18.45</v>
      </c>
      <c r="AG21" s="8">
        <v>17.3</v>
      </c>
      <c r="AH21" s="8">
        <v>16.07</v>
      </c>
      <c r="AI21" s="8">
        <v>7.75</v>
      </c>
      <c r="AJ21" s="8">
        <v>7.5</v>
      </c>
      <c r="AK21" s="8">
        <v>4.75</v>
      </c>
      <c r="AL21" s="8">
        <v>4.25</v>
      </c>
      <c r="AM21" s="8">
        <v>6</v>
      </c>
      <c r="AN21" s="8">
        <v>8.36</v>
      </c>
      <c r="AO21" s="8">
        <v>3.35</v>
      </c>
      <c r="AP21" s="8">
        <v>3.02</v>
      </c>
      <c r="AQ21" s="8">
        <v>3.61</v>
      </c>
      <c r="AR21" s="8">
        <v>3.13</v>
      </c>
      <c r="AS21" s="7">
        <v>10542693500</v>
      </c>
      <c r="AT21" s="7">
        <v>11526332800</v>
      </c>
      <c r="AU21" s="7">
        <v>12401728500</v>
      </c>
      <c r="AV21" s="7">
        <v>13589825700</v>
      </c>
      <c r="AW21" s="7">
        <v>14838311500</v>
      </c>
    </row>
    <row r="22" spans="1:49" ht="15.75" thickBot="1" x14ac:dyDescent="0.3">
      <c r="A22" s="1">
        <v>19</v>
      </c>
      <c r="B22" s="1"/>
      <c r="C22" s="1" t="s">
        <v>50</v>
      </c>
      <c r="D22" s="1" t="s">
        <v>51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7"/>
      <c r="AT22" s="7"/>
      <c r="AU22" s="7"/>
      <c r="AV22" s="7"/>
      <c r="AW22" s="7"/>
    </row>
    <row r="23" spans="1:49" ht="15.75" thickBot="1" x14ac:dyDescent="0.3">
      <c r="A23" s="1">
        <v>20</v>
      </c>
      <c r="B23" s="1"/>
      <c r="C23" s="1" t="s">
        <v>52</v>
      </c>
      <c r="D23" s="1" t="s">
        <v>53</v>
      </c>
      <c r="E23" s="7">
        <v>172557</v>
      </c>
      <c r="F23" s="7">
        <v>159951</v>
      </c>
      <c r="G23" s="7">
        <v>167063</v>
      </c>
      <c r="H23" s="7">
        <v>159564</v>
      </c>
      <c r="I23" s="7">
        <v>187057</v>
      </c>
      <c r="J23" s="7">
        <v>75461</v>
      </c>
      <c r="K23" s="7">
        <v>58729</v>
      </c>
      <c r="L23" s="7">
        <v>61554</v>
      </c>
      <c r="M23" s="7">
        <v>50708</v>
      </c>
      <c r="N23" s="7">
        <v>68130</v>
      </c>
      <c r="O23" s="7">
        <v>97097</v>
      </c>
      <c r="P23" s="7">
        <v>101222</v>
      </c>
      <c r="Q23" s="7">
        <v>105509</v>
      </c>
      <c r="R23" s="7">
        <v>108856</v>
      </c>
      <c r="S23" s="7">
        <v>118927</v>
      </c>
      <c r="T23" s="8">
        <v>1.34</v>
      </c>
      <c r="U23" s="8">
        <v>1.89</v>
      </c>
      <c r="V23" s="8">
        <v>2.37</v>
      </c>
      <c r="W23" s="8">
        <v>3.2</v>
      </c>
      <c r="X23" s="8">
        <v>3.37</v>
      </c>
      <c r="Y23" s="8">
        <v>1.73</v>
      </c>
      <c r="Z23" s="8">
        <v>2.58</v>
      </c>
      <c r="AA23" s="8">
        <v>3.08</v>
      </c>
      <c r="AB23" s="8">
        <v>4.47</v>
      </c>
      <c r="AC23" s="8">
        <v>4.5199999999999996</v>
      </c>
      <c r="AD23" s="8">
        <v>3.07</v>
      </c>
      <c r="AE23" s="8">
        <v>4.07</v>
      </c>
      <c r="AF23" s="8">
        <v>4.88</v>
      </c>
      <c r="AG23" s="8">
        <v>6.55</v>
      </c>
      <c r="AH23" s="8">
        <v>7.1</v>
      </c>
      <c r="AI23" s="8">
        <v>7.75</v>
      </c>
      <c r="AJ23" s="8">
        <v>7.5</v>
      </c>
      <c r="AK23" s="8">
        <v>4.75</v>
      </c>
      <c r="AL23" s="8">
        <v>4.25</v>
      </c>
      <c r="AM23" s="8">
        <v>6</v>
      </c>
      <c r="AN23" s="8">
        <v>8.36</v>
      </c>
      <c r="AO23" s="8">
        <v>3.35</v>
      </c>
      <c r="AP23" s="8">
        <v>3.02</v>
      </c>
      <c r="AQ23" s="8">
        <v>3.61</v>
      </c>
      <c r="AR23" s="8">
        <v>3.13</v>
      </c>
      <c r="AS23" s="7">
        <v>10542693500</v>
      </c>
      <c r="AT23" s="7">
        <v>11526332800</v>
      </c>
      <c r="AU23" s="7">
        <v>12401728500</v>
      </c>
      <c r="AV23" s="7">
        <v>13589825700</v>
      </c>
      <c r="AW23" s="7">
        <v>14838311500</v>
      </c>
    </row>
    <row r="24" spans="1:49" ht="15.75" thickBot="1" x14ac:dyDescent="0.3">
      <c r="A24" s="1">
        <v>21</v>
      </c>
      <c r="B24" s="1"/>
      <c r="C24" s="1" t="s">
        <v>58</v>
      </c>
      <c r="D24" s="1" t="s">
        <v>59</v>
      </c>
      <c r="E24" s="7">
        <v>5609557</v>
      </c>
      <c r="F24" s="7">
        <v>6284729</v>
      </c>
      <c r="G24" s="7">
        <v>6585807</v>
      </c>
      <c r="H24" s="7">
        <v>7434900</v>
      </c>
      <c r="I24" s="7">
        <v>7869975</v>
      </c>
      <c r="J24" s="7">
        <v>1527429</v>
      </c>
      <c r="K24" s="7">
        <v>1947588</v>
      </c>
      <c r="L24" s="7">
        <v>1950534</v>
      </c>
      <c r="M24" s="7">
        <v>2352892</v>
      </c>
      <c r="N24" s="7">
        <v>2437127</v>
      </c>
      <c r="O24" s="7">
        <v>4082128</v>
      </c>
      <c r="P24" s="7">
        <v>4377141</v>
      </c>
      <c r="Q24" s="7">
        <v>4635273</v>
      </c>
      <c r="R24" s="7">
        <v>5082008</v>
      </c>
      <c r="S24" s="7">
        <v>5432127</v>
      </c>
      <c r="T24" s="8">
        <v>7.73</v>
      </c>
      <c r="U24" s="8">
        <v>6.38</v>
      </c>
      <c r="V24" s="8">
        <v>5.87</v>
      </c>
      <c r="W24" s="8">
        <v>5.69</v>
      </c>
      <c r="X24" s="8">
        <v>5.08</v>
      </c>
      <c r="Y24" s="8">
        <v>10.36</v>
      </c>
      <c r="Z24" s="8">
        <v>8.31</v>
      </c>
      <c r="AA24" s="8">
        <v>8.14</v>
      </c>
      <c r="AB24" s="8">
        <v>7.31</v>
      </c>
      <c r="AC24" s="8">
        <v>6.51</v>
      </c>
      <c r="AD24" s="8">
        <v>14.23</v>
      </c>
      <c r="AE24" s="8">
        <v>12.03</v>
      </c>
      <c r="AF24" s="8">
        <v>11.57</v>
      </c>
      <c r="AG24" s="8">
        <v>10.7</v>
      </c>
      <c r="AH24" s="8">
        <v>9.42</v>
      </c>
      <c r="AI24" s="8">
        <v>7.75</v>
      </c>
      <c r="AJ24" s="8">
        <v>7.5</v>
      </c>
      <c r="AK24" s="8">
        <v>4.75</v>
      </c>
      <c r="AL24" s="8">
        <v>4.25</v>
      </c>
      <c r="AM24" s="8">
        <v>6</v>
      </c>
      <c r="AN24" s="8">
        <v>8.36</v>
      </c>
      <c r="AO24" s="8">
        <v>3.35</v>
      </c>
      <c r="AP24" s="8">
        <v>3.02</v>
      </c>
      <c r="AQ24" s="8">
        <v>3.61</v>
      </c>
      <c r="AR24" s="8">
        <v>3.13</v>
      </c>
      <c r="AS24" s="7">
        <v>10542693500</v>
      </c>
      <c r="AT24" s="7">
        <v>11526332800</v>
      </c>
      <c r="AU24" s="7">
        <v>12401728500</v>
      </c>
      <c r="AV24" s="7">
        <v>13589825700</v>
      </c>
      <c r="AW24" s="7">
        <v>14838311500</v>
      </c>
    </row>
    <row r="25" spans="1:49" ht="15.75" thickBot="1" x14ac:dyDescent="0.3">
      <c r="A25" s="1">
        <v>22</v>
      </c>
      <c r="B25" t="s">
        <v>68</v>
      </c>
      <c r="C25" s="1" t="s">
        <v>62</v>
      </c>
      <c r="D25" s="1" t="s">
        <v>63</v>
      </c>
      <c r="E25" s="7">
        <v>960333</v>
      </c>
      <c r="F25" s="7">
        <v>1177094</v>
      </c>
      <c r="G25" s="7">
        <v>1142273</v>
      </c>
      <c r="H25" s="7">
        <v>1328292</v>
      </c>
      <c r="I25" s="7">
        <v>1391416</v>
      </c>
      <c r="J25" s="7">
        <v>588300</v>
      </c>
      <c r="K25" s="7">
        <v>798173</v>
      </c>
      <c r="L25" s="7">
        <v>722489</v>
      </c>
      <c r="M25" s="7">
        <v>842752</v>
      </c>
      <c r="N25" s="7">
        <v>836245</v>
      </c>
      <c r="O25" s="7">
        <v>372033</v>
      </c>
      <c r="P25" s="7">
        <v>378921</v>
      </c>
      <c r="Q25" s="7">
        <v>419784</v>
      </c>
      <c r="R25" s="7">
        <v>485540</v>
      </c>
      <c r="S25" s="7">
        <v>555171</v>
      </c>
      <c r="T25" s="8">
        <v>2.81</v>
      </c>
      <c r="U25" s="8">
        <v>0.67</v>
      </c>
      <c r="V25" s="8">
        <v>2.36</v>
      </c>
      <c r="W25" s="8">
        <v>3.07</v>
      </c>
      <c r="X25" s="8">
        <v>3.3</v>
      </c>
      <c r="Y25" s="8">
        <v>4.76</v>
      </c>
      <c r="Z25" s="8">
        <v>0.97</v>
      </c>
      <c r="AA25" s="8">
        <v>4.13</v>
      </c>
      <c r="AB25" s="8">
        <v>5.19</v>
      </c>
      <c r="AC25" s="8">
        <v>5.52</v>
      </c>
      <c r="AD25" s="8">
        <v>12.28</v>
      </c>
      <c r="AE25" s="8">
        <v>3.03</v>
      </c>
      <c r="AF25" s="8">
        <v>11.23</v>
      </c>
      <c r="AG25" s="8">
        <v>14.2</v>
      </c>
      <c r="AH25" s="8">
        <v>13.83</v>
      </c>
      <c r="AI25" s="8">
        <v>7.75</v>
      </c>
      <c r="AJ25" s="8">
        <v>7.5</v>
      </c>
      <c r="AK25" s="8">
        <v>4.75</v>
      </c>
      <c r="AL25" s="8">
        <v>4.25</v>
      </c>
      <c r="AM25" s="8">
        <v>6</v>
      </c>
      <c r="AN25" s="8">
        <v>8.36</v>
      </c>
      <c r="AO25" s="8">
        <v>3.35</v>
      </c>
      <c r="AP25" s="8">
        <v>3.02</v>
      </c>
      <c r="AQ25" s="8">
        <v>3.61</v>
      </c>
      <c r="AR25" s="8">
        <v>3.13</v>
      </c>
      <c r="AS25" s="7">
        <v>10542693500</v>
      </c>
      <c r="AT25" s="7">
        <v>11526332800</v>
      </c>
      <c r="AU25" s="7">
        <v>12401728500</v>
      </c>
      <c r="AV25" s="7">
        <v>13589825700</v>
      </c>
      <c r="AW25" s="7">
        <v>14838311500</v>
      </c>
    </row>
    <row r="26" spans="1:49" ht="15.75" thickBot="1" x14ac:dyDescent="0.3">
      <c r="A26" s="1">
        <v>23</v>
      </c>
      <c r="B26" s="1"/>
      <c r="C26" s="1" t="s">
        <v>64</v>
      </c>
      <c r="D26" s="1" t="s">
        <v>65</v>
      </c>
      <c r="E26" s="7">
        <v>100.32</v>
      </c>
      <c r="F26" s="7">
        <v>133.83000000000001</v>
      </c>
      <c r="G26" s="7">
        <v>139.81</v>
      </c>
      <c r="H26" s="7">
        <v>149.41999999999999</v>
      </c>
      <c r="I26" s="7">
        <v>154.09</v>
      </c>
      <c r="J26" s="7">
        <v>32.369999999999997</v>
      </c>
      <c r="K26" s="7">
        <v>40.46</v>
      </c>
      <c r="L26" s="7">
        <v>50.8</v>
      </c>
      <c r="M26" s="7">
        <v>57.92</v>
      </c>
      <c r="N26" s="7">
        <v>59.44</v>
      </c>
      <c r="O26" s="7">
        <v>67.95</v>
      </c>
      <c r="P26" s="7">
        <v>93.37</v>
      </c>
      <c r="Q26" s="7">
        <v>89.01</v>
      </c>
      <c r="R26" s="7">
        <v>91.5</v>
      </c>
      <c r="S26" s="7">
        <v>94.65</v>
      </c>
      <c r="T26" s="8">
        <v>-1.25</v>
      </c>
      <c r="U26" s="8">
        <v>27.71</v>
      </c>
      <c r="V26" s="8">
        <v>-4.3899999999999997</v>
      </c>
      <c r="W26" s="8">
        <v>2.19</v>
      </c>
      <c r="X26" s="8">
        <v>2.19</v>
      </c>
      <c r="Y26" s="8">
        <v>-1.1499999999999999</v>
      </c>
      <c r="Z26" s="8">
        <v>18.989999999999998</v>
      </c>
      <c r="AA26" s="8">
        <v>-3.12</v>
      </c>
      <c r="AB26" s="8">
        <v>1.67</v>
      </c>
      <c r="AC26" s="8">
        <v>1.67</v>
      </c>
      <c r="AD26" s="8">
        <v>-1.23</v>
      </c>
      <c r="AE26" s="8">
        <v>27.23</v>
      </c>
      <c r="AF26" s="8">
        <v>-4.9000000000000004</v>
      </c>
      <c r="AG26" s="8">
        <v>2.72</v>
      </c>
      <c r="AH26" s="8">
        <v>2.72</v>
      </c>
      <c r="AI26" s="8">
        <v>7.75</v>
      </c>
      <c r="AJ26" s="8">
        <v>7.5</v>
      </c>
      <c r="AK26" s="8">
        <v>4.75</v>
      </c>
      <c r="AL26" s="8">
        <v>4.25</v>
      </c>
      <c r="AM26" s="8">
        <v>6</v>
      </c>
      <c r="AN26" s="8">
        <v>8.36</v>
      </c>
      <c r="AO26" s="8">
        <v>3.35</v>
      </c>
      <c r="AP26" s="8">
        <v>3.02</v>
      </c>
      <c r="AQ26" s="8">
        <v>3.61</v>
      </c>
      <c r="AR26" s="8">
        <v>3.13</v>
      </c>
      <c r="AS26" s="7">
        <v>10542693500</v>
      </c>
      <c r="AT26" s="7">
        <v>11526332800</v>
      </c>
      <c r="AU26" s="7">
        <v>12401728500</v>
      </c>
      <c r="AV26" s="7">
        <v>13589825700</v>
      </c>
      <c r="AW26" s="7">
        <v>14838311500</v>
      </c>
    </row>
    <row r="27" spans="1:49" ht="15.75" thickBot="1" x14ac:dyDescent="0.3">
      <c r="A27" s="1">
        <v>24</v>
      </c>
      <c r="B27" s="1"/>
      <c r="C27" s="1" t="s">
        <v>66</v>
      </c>
      <c r="D27" s="1" t="s">
        <v>67</v>
      </c>
      <c r="E27" s="7">
        <v>808892</v>
      </c>
      <c r="F27" s="7">
        <v>793093</v>
      </c>
      <c r="G27" s="7">
        <v>810365</v>
      </c>
      <c r="H27" s="7">
        <v>834548</v>
      </c>
      <c r="I27" s="7">
        <v>786705</v>
      </c>
      <c r="J27" s="7">
        <v>413238</v>
      </c>
      <c r="K27" s="7">
        <v>391881</v>
      </c>
      <c r="L27" s="7">
        <v>402193</v>
      </c>
      <c r="M27" s="7">
        <v>458292</v>
      </c>
      <c r="N27" s="7">
        <v>456214</v>
      </c>
      <c r="O27" s="7">
        <v>395654</v>
      </c>
      <c r="P27" s="7">
        <v>401212</v>
      </c>
      <c r="Q27" s="7">
        <v>408172</v>
      </c>
      <c r="R27" s="7">
        <v>376256</v>
      </c>
      <c r="S27" s="7">
        <v>330491</v>
      </c>
      <c r="T27" s="8">
        <v>0.3</v>
      </c>
      <c r="U27" s="8">
        <v>0.9</v>
      </c>
      <c r="V27" s="8">
        <v>1.7</v>
      </c>
      <c r="W27" s="8">
        <v>-7.6</v>
      </c>
      <c r="X27" s="8">
        <v>-10.199999999999999</v>
      </c>
      <c r="Y27" s="8">
        <v>0.2</v>
      </c>
      <c r="Z27" s="8">
        <v>0.5</v>
      </c>
      <c r="AA27" s="8">
        <v>0.9</v>
      </c>
      <c r="AB27" s="8">
        <v>-3.7</v>
      </c>
      <c r="AC27" s="8">
        <v>-5.9</v>
      </c>
      <c r="AD27" s="8">
        <v>0.4</v>
      </c>
      <c r="AE27" s="8">
        <v>1</v>
      </c>
      <c r="AF27" s="8">
        <v>1.7</v>
      </c>
      <c r="AG27" s="8">
        <v>-8.3000000000000007</v>
      </c>
      <c r="AH27" s="8">
        <v>-14</v>
      </c>
      <c r="AI27" s="8">
        <v>7.75</v>
      </c>
      <c r="AJ27" s="8">
        <v>7.5</v>
      </c>
      <c r="AK27" s="8">
        <v>4.75</v>
      </c>
      <c r="AL27" s="8">
        <v>4.25</v>
      </c>
      <c r="AM27" s="8">
        <v>6</v>
      </c>
      <c r="AN27" s="8">
        <v>8.36</v>
      </c>
      <c r="AO27" s="8">
        <v>3.35</v>
      </c>
      <c r="AP27" s="8">
        <v>3.02</v>
      </c>
      <c r="AQ27" s="8">
        <v>3.61</v>
      </c>
      <c r="AR27" s="8">
        <v>3.13</v>
      </c>
      <c r="AS27" s="7">
        <v>10542693500</v>
      </c>
      <c r="AT27" s="7">
        <v>11526332800</v>
      </c>
      <c r="AU27" s="7">
        <v>12401728500</v>
      </c>
      <c r="AV27" s="7">
        <v>13589825700</v>
      </c>
      <c r="AW27" s="7">
        <v>14838311500</v>
      </c>
    </row>
    <row r="28" spans="1:49" x14ac:dyDescent="0.25"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</row>
  </sheetData>
  <mergeCells count="9">
    <mergeCell ref="AI2:AM2"/>
    <mergeCell ref="AN2:AR2"/>
    <mergeCell ref="AS2:AW2"/>
    <mergeCell ref="E2:I2"/>
    <mergeCell ref="J2:N2"/>
    <mergeCell ref="O2:S2"/>
    <mergeCell ref="T2:X2"/>
    <mergeCell ref="Y2:AC2"/>
    <mergeCell ref="AD2:AH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24E97-B1A9-4E69-84EC-A3EDF5C07450}">
  <dimension ref="A1:BR26"/>
  <sheetViews>
    <sheetView topLeftCell="A24" workbookViewId="0">
      <selection activeCell="D29" sqref="D29"/>
    </sheetView>
  </sheetViews>
  <sheetFormatPr defaultRowHeight="15" x14ac:dyDescent="0.25"/>
  <cols>
    <col min="2" max="2" width="28.85546875" customWidth="1"/>
    <col min="4" max="4" width="36.7109375" customWidth="1"/>
    <col min="5" max="6" width="15.7109375" customWidth="1"/>
    <col min="7" max="7" width="16.28515625" customWidth="1"/>
    <col min="8" max="8" width="14.85546875" customWidth="1"/>
    <col min="9" max="14" width="15.140625" customWidth="1"/>
    <col min="15" max="21" width="12.5703125" bestFit="1" customWidth="1"/>
    <col min="22" max="24" width="14.28515625" bestFit="1" customWidth="1"/>
    <col min="25" max="29" width="14.28515625" customWidth="1"/>
    <col min="37" max="37" width="9.5703125" bestFit="1" customWidth="1"/>
    <col min="57" max="58" width="16.85546875" bestFit="1" customWidth="1"/>
    <col min="59" max="59" width="18" bestFit="1" customWidth="1"/>
    <col min="60" max="60" width="15.85546875" customWidth="1"/>
    <col min="61" max="63" width="15.28515625" bestFit="1" customWidth="1"/>
  </cols>
  <sheetData>
    <row r="1" spans="1:70" x14ac:dyDescent="0.25">
      <c r="A1" t="s">
        <v>70</v>
      </c>
    </row>
    <row r="2" spans="1:70" ht="15.75" thickBot="1" x14ac:dyDescent="0.3">
      <c r="E2" s="11" t="s">
        <v>71</v>
      </c>
      <c r="F2" s="11"/>
      <c r="G2" s="11"/>
      <c r="H2" s="11"/>
      <c r="I2" s="11"/>
      <c r="J2" s="15" t="s">
        <v>80</v>
      </c>
      <c r="K2" s="16"/>
      <c r="L2" s="16"/>
      <c r="M2" s="16"/>
      <c r="N2" s="17"/>
      <c r="O2" s="11" t="s">
        <v>72</v>
      </c>
      <c r="P2" s="11"/>
      <c r="Q2" s="11"/>
      <c r="R2" s="11"/>
      <c r="S2" s="11"/>
      <c r="T2" s="12" t="s">
        <v>73</v>
      </c>
      <c r="U2" s="13"/>
      <c r="V2" s="13"/>
      <c r="W2" s="13"/>
      <c r="X2" s="14"/>
      <c r="Y2" s="15" t="s">
        <v>81</v>
      </c>
      <c r="Z2" s="16"/>
      <c r="AA2" s="16"/>
      <c r="AB2" s="16"/>
      <c r="AC2" s="17"/>
      <c r="AD2" s="12" t="s">
        <v>74</v>
      </c>
      <c r="AE2" s="13"/>
      <c r="AF2" s="13"/>
      <c r="AG2" s="13"/>
      <c r="AH2" s="14"/>
      <c r="AI2" s="11" t="s">
        <v>75</v>
      </c>
      <c r="AJ2" s="11"/>
      <c r="AK2" s="11"/>
      <c r="AL2" s="11"/>
      <c r="AM2" s="11"/>
      <c r="AN2" s="11" t="s">
        <v>76</v>
      </c>
      <c r="AO2" s="11"/>
      <c r="AP2" s="11"/>
      <c r="AQ2" s="11"/>
      <c r="AR2" s="11"/>
      <c r="AS2" s="12" t="s">
        <v>77</v>
      </c>
      <c r="AT2" s="13"/>
      <c r="AU2" s="13"/>
      <c r="AV2" s="13"/>
      <c r="AW2" s="13"/>
      <c r="AX2" s="14"/>
      <c r="AY2" s="9"/>
      <c r="AZ2" s="11" t="s">
        <v>78</v>
      </c>
      <c r="BA2" s="11"/>
      <c r="BB2" s="11"/>
      <c r="BC2" s="11"/>
      <c r="BD2" s="11"/>
      <c r="BE2" s="12" t="s">
        <v>79</v>
      </c>
      <c r="BF2" s="13"/>
      <c r="BG2" s="13"/>
      <c r="BH2" s="13"/>
      <c r="BI2" s="13"/>
      <c r="BJ2" s="13"/>
      <c r="BK2" s="14"/>
      <c r="BL2" s="12" t="s">
        <v>82</v>
      </c>
      <c r="BM2" s="13"/>
      <c r="BN2" s="13"/>
      <c r="BO2" s="13"/>
      <c r="BP2" s="13"/>
      <c r="BQ2" s="13"/>
      <c r="BR2" s="14"/>
    </row>
    <row r="3" spans="1:70" ht="15.75" customHeight="1" thickBot="1" x14ac:dyDescent="0.3">
      <c r="A3" s="1" t="s">
        <v>0</v>
      </c>
      <c r="B3" s="1" t="s">
        <v>69</v>
      </c>
      <c r="C3" s="1" t="s">
        <v>1</v>
      </c>
      <c r="D3" s="5" t="s">
        <v>2</v>
      </c>
      <c r="E3" s="6">
        <v>2014</v>
      </c>
      <c r="F3" s="6">
        <v>2015</v>
      </c>
      <c r="G3" s="6">
        <v>2016</v>
      </c>
      <c r="H3" s="6">
        <v>2017</v>
      </c>
      <c r="I3" s="6">
        <v>2018</v>
      </c>
      <c r="J3" s="6">
        <v>2014</v>
      </c>
      <c r="K3" s="6">
        <v>2015</v>
      </c>
      <c r="L3" s="6">
        <v>2016</v>
      </c>
      <c r="M3" s="6">
        <v>2017</v>
      </c>
      <c r="N3" s="6">
        <v>2018</v>
      </c>
      <c r="O3" s="6">
        <v>2014</v>
      </c>
      <c r="P3" s="6">
        <v>2015</v>
      </c>
      <c r="Q3" s="6">
        <v>2016</v>
      </c>
      <c r="R3" s="6">
        <v>2017</v>
      </c>
      <c r="S3" s="6">
        <v>2018</v>
      </c>
      <c r="T3" s="6">
        <v>2014</v>
      </c>
      <c r="U3" s="6">
        <v>2015</v>
      </c>
      <c r="V3" s="6">
        <v>2016</v>
      </c>
      <c r="W3" s="6">
        <v>2017</v>
      </c>
      <c r="X3" s="6">
        <v>2018</v>
      </c>
      <c r="Y3" s="6">
        <v>2014</v>
      </c>
      <c r="Z3" s="6">
        <v>2015</v>
      </c>
      <c r="AA3" s="6">
        <v>2016</v>
      </c>
      <c r="AB3" s="6">
        <v>2017</v>
      </c>
      <c r="AC3" s="6">
        <v>2018</v>
      </c>
      <c r="AD3" s="6">
        <v>2014</v>
      </c>
      <c r="AE3" s="6">
        <v>2015</v>
      </c>
      <c r="AF3" s="6">
        <v>2016</v>
      </c>
      <c r="AG3" s="6">
        <v>2017</v>
      </c>
      <c r="AH3" s="6">
        <v>2018</v>
      </c>
      <c r="AI3" s="6">
        <v>2014</v>
      </c>
      <c r="AJ3" s="6">
        <v>2015</v>
      </c>
      <c r="AK3" s="6">
        <v>2016</v>
      </c>
      <c r="AL3" s="6">
        <v>2017</v>
      </c>
      <c r="AM3" s="6">
        <v>2018</v>
      </c>
      <c r="AN3" s="6">
        <v>2014</v>
      </c>
      <c r="AO3" s="6">
        <v>2015</v>
      </c>
      <c r="AP3" s="6">
        <v>2016</v>
      </c>
      <c r="AQ3" s="6">
        <v>2017</v>
      </c>
      <c r="AR3" s="6">
        <v>2018</v>
      </c>
      <c r="AS3" s="6">
        <v>2013</v>
      </c>
      <c r="AT3" s="6">
        <v>2014</v>
      </c>
      <c r="AU3" s="6">
        <v>2015</v>
      </c>
      <c r="AV3" s="6">
        <v>2016</v>
      </c>
      <c r="AW3" s="6">
        <v>2017</v>
      </c>
      <c r="AX3" s="6">
        <v>2018</v>
      </c>
      <c r="AY3" s="6">
        <v>2013</v>
      </c>
      <c r="AZ3" s="6">
        <v>2014</v>
      </c>
      <c r="BA3" s="6">
        <v>2015</v>
      </c>
      <c r="BB3" s="6">
        <v>2016</v>
      </c>
      <c r="BC3" s="6">
        <v>2017</v>
      </c>
      <c r="BD3" s="6">
        <v>2018</v>
      </c>
      <c r="BE3" s="6">
        <v>2012</v>
      </c>
      <c r="BF3" s="6">
        <v>2013</v>
      </c>
      <c r="BG3" s="6">
        <v>2014</v>
      </c>
      <c r="BH3" s="6">
        <v>2015</v>
      </c>
      <c r="BI3" s="6">
        <v>2016</v>
      </c>
      <c r="BJ3" s="6">
        <v>2017</v>
      </c>
      <c r="BK3" s="6">
        <v>2018</v>
      </c>
      <c r="BL3" s="6">
        <v>2012</v>
      </c>
      <c r="BM3" s="6">
        <v>2013</v>
      </c>
      <c r="BN3" s="6">
        <v>2014</v>
      </c>
      <c r="BO3" s="6">
        <v>2015</v>
      </c>
      <c r="BP3" s="6">
        <v>2016</v>
      </c>
      <c r="BQ3" s="6">
        <v>2017</v>
      </c>
      <c r="BR3" s="6">
        <v>2018</v>
      </c>
    </row>
    <row r="4" spans="1:70" ht="15.75" customHeight="1" thickBot="1" x14ac:dyDescent="0.3">
      <c r="A4" s="1">
        <v>1</v>
      </c>
      <c r="B4" s="2" t="s">
        <v>33</v>
      </c>
      <c r="C4" s="1" t="s">
        <v>3</v>
      </c>
      <c r="D4" s="1" t="s">
        <v>4</v>
      </c>
      <c r="E4" s="7">
        <v>502990</v>
      </c>
      <c r="F4" s="7">
        <v>653224</v>
      </c>
      <c r="G4" s="7">
        <v>767479</v>
      </c>
      <c r="H4" s="7">
        <v>840236</v>
      </c>
      <c r="I4" s="7">
        <v>881274</v>
      </c>
      <c r="J4" s="8">
        <f>LN(E4)</f>
        <v>13.128325568168547</v>
      </c>
      <c r="K4" s="8">
        <f t="shared" ref="K4:N4" si="0">LN(F4)</f>
        <v>13.389675381595753</v>
      </c>
      <c r="L4" s="8">
        <f t="shared" si="0"/>
        <v>13.550866396505636</v>
      </c>
      <c r="M4" s="8">
        <f t="shared" si="0"/>
        <v>13.64143808374072</v>
      </c>
      <c r="N4" s="8">
        <f t="shared" si="0"/>
        <v>13.68912386678033</v>
      </c>
      <c r="O4" s="7">
        <v>210845</v>
      </c>
      <c r="P4" s="7">
        <v>324855</v>
      </c>
      <c r="Q4" s="7">
        <v>383091</v>
      </c>
      <c r="R4" s="7">
        <v>417225</v>
      </c>
      <c r="S4" s="7">
        <v>399360</v>
      </c>
      <c r="T4" s="7">
        <v>292145</v>
      </c>
      <c r="U4" s="7">
        <v>328369</v>
      </c>
      <c r="V4" s="7">
        <v>384388</v>
      </c>
      <c r="W4" s="7">
        <v>423011</v>
      </c>
      <c r="X4" s="7">
        <v>481914</v>
      </c>
      <c r="Y4" s="8">
        <f>(O4/T4)</f>
        <v>0.72171353266357463</v>
      </c>
      <c r="Z4" s="8">
        <f t="shared" ref="Z4:AC4" si="1">(P4/U4)</f>
        <v>0.98929862441338856</v>
      </c>
      <c r="AA4" s="8">
        <f t="shared" si="1"/>
        <v>0.99662580517602006</v>
      </c>
      <c r="AB4" s="8">
        <f t="shared" si="1"/>
        <v>0.98632186869844996</v>
      </c>
      <c r="AC4" s="8">
        <f t="shared" si="1"/>
        <v>0.82869557638914826</v>
      </c>
      <c r="AD4" s="8">
        <v>5</v>
      </c>
      <c r="AE4" s="8">
        <v>5</v>
      </c>
      <c r="AF4" s="8">
        <v>6</v>
      </c>
      <c r="AG4" s="8">
        <v>5</v>
      </c>
      <c r="AH4" s="8">
        <v>7</v>
      </c>
      <c r="AI4" s="8">
        <v>6</v>
      </c>
      <c r="AJ4" s="8">
        <v>5</v>
      </c>
      <c r="AK4" s="8">
        <v>7</v>
      </c>
      <c r="AL4" s="8">
        <v>5</v>
      </c>
      <c r="AM4" s="8">
        <v>6</v>
      </c>
      <c r="AN4" s="8">
        <v>11</v>
      </c>
      <c r="AO4" s="8">
        <v>10</v>
      </c>
      <c r="AP4" s="8">
        <v>15</v>
      </c>
      <c r="AQ4" s="8">
        <v>9</v>
      </c>
      <c r="AR4" s="8">
        <v>11</v>
      </c>
      <c r="AS4" s="8">
        <v>7.5</v>
      </c>
      <c r="AT4" s="8">
        <v>7.75</v>
      </c>
      <c r="AU4" s="8">
        <v>7.5</v>
      </c>
      <c r="AV4" s="8">
        <v>4.75</v>
      </c>
      <c r="AW4" s="8">
        <v>4.25</v>
      </c>
      <c r="AX4" s="8">
        <v>6</v>
      </c>
      <c r="AY4" s="8">
        <v>8.39</v>
      </c>
      <c r="AZ4" s="8">
        <v>8.36</v>
      </c>
      <c r="BA4" s="8">
        <v>3.35</v>
      </c>
      <c r="BB4" s="8">
        <v>3.02</v>
      </c>
      <c r="BC4" s="8">
        <v>3.61</v>
      </c>
      <c r="BD4" s="8">
        <v>3.13</v>
      </c>
      <c r="BE4" s="7">
        <v>7727083000</v>
      </c>
      <c r="BF4" s="7">
        <v>8156497800</v>
      </c>
      <c r="BG4" s="7">
        <v>10542693500</v>
      </c>
      <c r="BH4" s="7">
        <v>11526332800</v>
      </c>
      <c r="BI4" s="7">
        <v>12401728500</v>
      </c>
      <c r="BJ4" s="7">
        <v>13589825700</v>
      </c>
      <c r="BK4" s="7">
        <v>14838311500</v>
      </c>
      <c r="BM4" s="18">
        <f>(BF4-BE4)/BE4*100</f>
        <v>5.5572691531849729</v>
      </c>
      <c r="BN4" s="18">
        <f>(BG4-BF4)/BF4*100</f>
        <v>29.255150415169606</v>
      </c>
      <c r="BO4" s="18">
        <f t="shared" ref="BO4:BQ4" si="2">(BH4-BG4)/BG4*100</f>
        <v>9.3300568777798567</v>
      </c>
      <c r="BP4" s="18">
        <f t="shared" si="2"/>
        <v>7.5947460062926524</v>
      </c>
      <c r="BQ4" s="18">
        <f t="shared" si="2"/>
        <v>9.5800936135636263</v>
      </c>
    </row>
    <row r="5" spans="1:70" ht="15.75" customHeight="1" thickBot="1" x14ac:dyDescent="0.3">
      <c r="A5" s="1">
        <v>2</v>
      </c>
      <c r="B5" s="1"/>
      <c r="C5" s="1" t="s">
        <v>9</v>
      </c>
      <c r="D5" s="1" t="s">
        <v>10</v>
      </c>
      <c r="E5" s="7">
        <v>1284</v>
      </c>
      <c r="F5" s="7">
        <v>1486</v>
      </c>
      <c r="G5" s="7">
        <v>1426</v>
      </c>
      <c r="H5" s="7">
        <v>1393</v>
      </c>
      <c r="I5" s="7">
        <v>1169</v>
      </c>
      <c r="J5" s="8">
        <f t="shared" ref="J5:J25" si="3">LN(E5)</f>
        <v>7.1577354842499066</v>
      </c>
      <c r="K5" s="8">
        <f t="shared" ref="K5:K25" si="4">LN(F5)</f>
        <v>7.3038432252777046</v>
      </c>
      <c r="L5" s="8">
        <f t="shared" ref="L5:L25" si="5">LN(G5)</f>
        <v>7.2626286009742413</v>
      </c>
      <c r="M5" s="8">
        <f t="shared" ref="M5:M25" si="6">LN(H5)</f>
        <v>7.2392149737798057</v>
      </c>
      <c r="N5" s="8">
        <f t="shared" ref="N5:N25" si="7">LN(I5)</f>
        <v>7.063903961472068</v>
      </c>
      <c r="O5" s="7">
        <v>747</v>
      </c>
      <c r="P5" s="7">
        <v>846</v>
      </c>
      <c r="Q5" s="7">
        <v>538</v>
      </c>
      <c r="R5" s="7">
        <v>490</v>
      </c>
      <c r="S5" s="7">
        <v>192</v>
      </c>
      <c r="T5" s="7">
        <v>538</v>
      </c>
      <c r="U5" s="7">
        <v>640</v>
      </c>
      <c r="V5" s="7">
        <v>888</v>
      </c>
      <c r="W5" s="7">
        <v>903</v>
      </c>
      <c r="X5" s="7">
        <v>158</v>
      </c>
      <c r="Y5" s="8">
        <f t="shared" ref="Y5:Y25" si="8">(O5/T5)</f>
        <v>1.3884758364312269</v>
      </c>
      <c r="Z5" s="8">
        <f t="shared" ref="Z5:Z25" si="9">(P5/U5)</f>
        <v>1.3218749999999999</v>
      </c>
      <c r="AA5" s="8">
        <f t="shared" ref="AA5:AA25" si="10">(Q5/V5)</f>
        <v>0.60585585585585588</v>
      </c>
      <c r="AB5" s="8">
        <f t="shared" ref="AB5:AB25" si="11">(R5/W5)</f>
        <v>0.54263565891472865</v>
      </c>
      <c r="AC5" s="8">
        <f t="shared" ref="AC5:AC25" si="12">(S5/X5)</f>
        <v>1.2151898734177216</v>
      </c>
      <c r="AD5" s="8">
        <v>1</v>
      </c>
      <c r="AE5" s="8">
        <v>3</v>
      </c>
      <c r="AF5" s="8">
        <f>(248027/4115542)*100</f>
        <v>6.026593824094129</v>
      </c>
      <c r="AG5" s="8">
        <f>(104374/4257738)*100</f>
        <v>2.4513955532256797</v>
      </c>
      <c r="AH5" s="8">
        <v>2.5499999999999998</v>
      </c>
      <c r="AI5" s="8">
        <v>3</v>
      </c>
      <c r="AJ5" s="8">
        <v>7</v>
      </c>
      <c r="AK5" s="8">
        <f>(248027/1425964)*100</f>
        <v>17.393636866007839</v>
      </c>
      <c r="AL5" s="8">
        <f>(104374/1392636)*100</f>
        <v>7.4947078777225355</v>
      </c>
      <c r="AM5" s="8">
        <v>8.59</v>
      </c>
      <c r="AN5" s="8">
        <v>8</v>
      </c>
      <c r="AO5" s="8">
        <v>17</v>
      </c>
      <c r="AP5" s="8">
        <f>(248027/887920)*100</f>
        <v>27.933484998648527</v>
      </c>
      <c r="AQ5" s="8">
        <f>(104374/903044)*100</f>
        <v>11.558019321317676</v>
      </c>
      <c r="AR5" s="8">
        <v>10.28</v>
      </c>
      <c r="AS5" s="8">
        <v>7.5</v>
      </c>
      <c r="AT5" s="8">
        <v>7.75</v>
      </c>
      <c r="AU5" s="8">
        <v>7.5</v>
      </c>
      <c r="AV5" s="8">
        <v>4.75</v>
      </c>
      <c r="AW5" s="8">
        <v>4.25</v>
      </c>
      <c r="AX5" s="8">
        <v>6</v>
      </c>
      <c r="AY5" s="8">
        <v>8.39</v>
      </c>
      <c r="AZ5" s="8">
        <v>8.36</v>
      </c>
      <c r="BA5" s="8">
        <v>3.35</v>
      </c>
      <c r="BB5" s="8">
        <v>3.02</v>
      </c>
      <c r="BC5" s="8">
        <v>3.61</v>
      </c>
      <c r="BD5" s="8">
        <v>3.13</v>
      </c>
      <c r="BE5" s="7">
        <v>7727083000</v>
      </c>
      <c r="BF5" s="7">
        <v>8156497800</v>
      </c>
      <c r="BG5" s="7">
        <v>10542693500</v>
      </c>
      <c r="BH5" s="7">
        <v>11526332800</v>
      </c>
      <c r="BI5" s="7">
        <v>12401728500</v>
      </c>
      <c r="BJ5" s="7">
        <v>13589825700</v>
      </c>
      <c r="BK5" s="7">
        <v>14838311500</v>
      </c>
      <c r="BM5" s="18">
        <f t="shared" ref="BM5:BM25" si="13">(BF5-BE5)/BE5*100</f>
        <v>5.5572691531849729</v>
      </c>
      <c r="BN5" s="18">
        <f t="shared" ref="BN5:BN25" si="14">(BG5-BF5)/BF5*100</f>
        <v>29.255150415169606</v>
      </c>
      <c r="BO5" s="18">
        <f t="shared" ref="BO5:BO25" si="15">(BH5-BG5)/BG5*100</f>
        <v>9.3300568777798567</v>
      </c>
      <c r="BP5" s="18">
        <f t="shared" ref="BP5:BP25" si="16">(BI5-BH5)/BH5*100</f>
        <v>7.5947460062926524</v>
      </c>
      <c r="BQ5" s="18">
        <f t="shared" ref="BQ5:BQ25" si="17">(BJ5-BI5)/BI5*100</f>
        <v>9.5800936135636263</v>
      </c>
    </row>
    <row r="6" spans="1:70" ht="15.75" customHeight="1" thickBot="1" x14ac:dyDescent="0.3">
      <c r="A6" s="1">
        <v>3</v>
      </c>
      <c r="B6" s="1"/>
      <c r="C6" s="1" t="s">
        <v>13</v>
      </c>
      <c r="D6" s="1" t="s">
        <v>14</v>
      </c>
      <c r="E6" s="7">
        <v>997443</v>
      </c>
      <c r="F6" s="7">
        <v>1038322</v>
      </c>
      <c r="G6" s="7">
        <v>1197797</v>
      </c>
      <c r="H6" s="7">
        <v>1340843</v>
      </c>
      <c r="I6" s="7">
        <v>1523517</v>
      </c>
      <c r="J6" s="8">
        <f t="shared" si="3"/>
        <v>13.812950283256297</v>
      </c>
      <c r="K6" s="8">
        <f t="shared" si="4"/>
        <v>13.853116506548243</v>
      </c>
      <c r="L6" s="8">
        <f t="shared" si="5"/>
        <v>13.995994594217612</v>
      </c>
      <c r="M6" s="8">
        <f t="shared" si="6"/>
        <v>14.108809078601439</v>
      </c>
      <c r="N6" s="8">
        <f t="shared" si="7"/>
        <v>14.236532035862218</v>
      </c>
      <c r="O6" s="7">
        <v>237047</v>
      </c>
      <c r="P6" s="7">
        <v>188700</v>
      </c>
      <c r="Q6" s="7">
        <v>185423</v>
      </c>
      <c r="R6" s="7">
        <v>196197</v>
      </c>
      <c r="S6" s="7">
        <v>239353</v>
      </c>
      <c r="T6" s="7">
        <v>760396</v>
      </c>
      <c r="U6" s="7">
        <v>849621</v>
      </c>
      <c r="V6" s="7">
        <v>1012374</v>
      </c>
      <c r="W6" s="7">
        <v>1144645</v>
      </c>
      <c r="X6" s="7">
        <v>1284164</v>
      </c>
      <c r="Y6" s="8">
        <f t="shared" si="8"/>
        <v>0.31174151363237051</v>
      </c>
      <c r="Z6" s="8">
        <f t="shared" si="9"/>
        <v>0.22209903003809933</v>
      </c>
      <c r="AA6" s="8">
        <f t="shared" si="10"/>
        <v>0.1831566199843141</v>
      </c>
      <c r="AB6" s="8">
        <f t="shared" si="11"/>
        <v>0.17140423450065304</v>
      </c>
      <c r="AC6" s="8">
        <f t="shared" si="12"/>
        <v>0.18638818717858466</v>
      </c>
      <c r="AD6" s="8">
        <v>32.14</v>
      </c>
      <c r="AE6" s="8">
        <v>27.23</v>
      </c>
      <c r="AF6" s="8">
        <v>32.74</v>
      </c>
      <c r="AG6" s="8">
        <v>35.99</v>
      </c>
      <c r="AH6" s="8">
        <v>37.86</v>
      </c>
      <c r="AI6" s="8">
        <v>28.33</v>
      </c>
      <c r="AJ6" s="8">
        <v>18.34</v>
      </c>
      <c r="AK6" s="8">
        <v>21.18</v>
      </c>
      <c r="AL6" s="8">
        <v>20.86</v>
      </c>
      <c r="AM6" s="8">
        <v>22.19</v>
      </c>
      <c r="AN6" s="8">
        <v>31.49</v>
      </c>
      <c r="AO6" s="8">
        <v>22.29</v>
      </c>
      <c r="AP6" s="8">
        <v>18.39</v>
      </c>
      <c r="AQ6" s="8">
        <v>17.2</v>
      </c>
      <c r="AR6" s="8">
        <v>26.14</v>
      </c>
      <c r="AS6" s="8">
        <v>7.5</v>
      </c>
      <c r="AT6" s="8">
        <v>7.75</v>
      </c>
      <c r="AU6" s="8">
        <v>7.5</v>
      </c>
      <c r="AV6" s="8">
        <v>4.75</v>
      </c>
      <c r="AW6" s="8">
        <v>4.25</v>
      </c>
      <c r="AX6" s="8">
        <v>6</v>
      </c>
      <c r="AY6" s="8">
        <v>8.39</v>
      </c>
      <c r="AZ6" s="8">
        <v>8.36</v>
      </c>
      <c r="BA6" s="8">
        <v>3.35</v>
      </c>
      <c r="BB6" s="8">
        <v>3.02</v>
      </c>
      <c r="BC6" s="8">
        <v>3.61</v>
      </c>
      <c r="BD6" s="8">
        <v>3.13</v>
      </c>
      <c r="BE6" s="7">
        <v>7727083000</v>
      </c>
      <c r="BF6" s="7">
        <v>8156497800</v>
      </c>
      <c r="BG6" s="7">
        <v>10542693500</v>
      </c>
      <c r="BH6" s="7">
        <v>11526332800</v>
      </c>
      <c r="BI6" s="7">
        <v>12401728500</v>
      </c>
      <c r="BJ6" s="7">
        <v>13589825700</v>
      </c>
      <c r="BK6" s="7">
        <v>14838311500</v>
      </c>
      <c r="BM6" s="18">
        <f t="shared" si="13"/>
        <v>5.5572691531849729</v>
      </c>
      <c r="BN6" s="18">
        <f t="shared" si="14"/>
        <v>29.255150415169606</v>
      </c>
      <c r="BO6" s="18">
        <f t="shared" si="15"/>
        <v>9.3300568777798567</v>
      </c>
      <c r="BP6" s="18">
        <f t="shared" si="16"/>
        <v>7.5947460062926524</v>
      </c>
      <c r="BQ6" s="18">
        <f t="shared" si="17"/>
        <v>9.5800936135636263</v>
      </c>
    </row>
    <row r="7" spans="1:70" ht="15.75" customHeight="1" thickBot="1" x14ac:dyDescent="0.3">
      <c r="A7" s="1">
        <v>4</v>
      </c>
      <c r="B7" s="1"/>
      <c r="C7" s="1" t="s">
        <v>15</v>
      </c>
      <c r="D7" s="1" t="s">
        <v>16</v>
      </c>
      <c r="E7" s="7">
        <v>25029.5</v>
      </c>
      <c r="F7" s="7">
        <v>26560.6</v>
      </c>
      <c r="G7" s="7">
        <v>28901</v>
      </c>
      <c r="H7" s="7">
        <v>31619.5</v>
      </c>
      <c r="I7" s="7">
        <v>34367.199999999997</v>
      </c>
      <c r="J7" s="8">
        <f t="shared" si="3"/>
        <v>10.127810408197531</v>
      </c>
      <c r="K7" s="8">
        <f t="shared" si="4"/>
        <v>10.187184193696657</v>
      </c>
      <c r="L7" s="8">
        <f t="shared" si="5"/>
        <v>10.27163147557801</v>
      </c>
      <c r="M7" s="8">
        <f t="shared" si="6"/>
        <v>10.361529297861717</v>
      </c>
      <c r="N7" s="8">
        <f t="shared" si="7"/>
        <v>10.4448579001302</v>
      </c>
      <c r="O7" s="7">
        <v>10445.200000000001</v>
      </c>
      <c r="P7" s="7">
        <v>10173.700000000001</v>
      </c>
      <c r="Q7" s="7">
        <v>10401.1</v>
      </c>
      <c r="R7" s="7">
        <v>11295.2</v>
      </c>
      <c r="S7" s="7">
        <v>11660</v>
      </c>
      <c r="T7" s="7">
        <v>14584.3</v>
      </c>
      <c r="U7" s="7">
        <v>16386.900000000001</v>
      </c>
      <c r="V7" s="7">
        <v>18500.8</v>
      </c>
      <c r="W7" s="7">
        <v>20324.3</v>
      </c>
      <c r="X7" s="7">
        <v>22707.200000000001</v>
      </c>
      <c r="Y7" s="8">
        <f t="shared" si="8"/>
        <v>0.71619481222958947</v>
      </c>
      <c r="Z7" s="8">
        <f t="shared" si="9"/>
        <v>0.62084347863232214</v>
      </c>
      <c r="AA7" s="8">
        <f t="shared" si="10"/>
        <v>0.56219731038657794</v>
      </c>
      <c r="AB7" s="8">
        <f t="shared" si="11"/>
        <v>0.55574853746500497</v>
      </c>
      <c r="AC7" s="8">
        <f t="shared" si="12"/>
        <v>0.51349351747463357</v>
      </c>
      <c r="AD7" s="8">
        <v>8.8000000000000007</v>
      </c>
      <c r="AE7" s="8">
        <v>9.5</v>
      </c>
      <c r="AF7" s="8">
        <v>10.5</v>
      </c>
      <c r="AG7" s="8">
        <v>10.7</v>
      </c>
      <c r="AH7" s="8">
        <v>11.9</v>
      </c>
      <c r="AI7" s="8">
        <v>11.1</v>
      </c>
      <c r="AJ7" s="8">
        <v>11.3</v>
      </c>
      <c r="AK7" s="8">
        <v>13.1</v>
      </c>
      <c r="AL7" s="8">
        <v>11.7</v>
      </c>
      <c r="AM7" s="8">
        <v>14.7</v>
      </c>
      <c r="AN7" s="8">
        <v>18.8</v>
      </c>
      <c r="AO7" s="8">
        <v>18.899999999999999</v>
      </c>
      <c r="AP7" s="8">
        <v>20.8</v>
      </c>
      <c r="AQ7" s="8">
        <v>18.3</v>
      </c>
      <c r="AR7" s="8">
        <v>21.7</v>
      </c>
      <c r="AS7" s="8">
        <v>7.5</v>
      </c>
      <c r="AT7" s="8">
        <v>7.75</v>
      </c>
      <c r="AU7" s="8">
        <v>7.5</v>
      </c>
      <c r="AV7" s="8">
        <v>4.75</v>
      </c>
      <c r="AW7" s="8">
        <v>4.25</v>
      </c>
      <c r="AX7" s="8">
        <v>6</v>
      </c>
      <c r="AY7" s="8">
        <v>8.39</v>
      </c>
      <c r="AZ7" s="8">
        <v>8.36</v>
      </c>
      <c r="BA7" s="8">
        <v>3.35</v>
      </c>
      <c r="BB7" s="8">
        <v>3.02</v>
      </c>
      <c r="BC7" s="8">
        <v>3.61</v>
      </c>
      <c r="BD7" s="8">
        <v>3.13</v>
      </c>
      <c r="BE7" s="7">
        <v>7727083000</v>
      </c>
      <c r="BF7" s="7">
        <v>8156497800</v>
      </c>
      <c r="BG7" s="7">
        <v>10542693500</v>
      </c>
      <c r="BH7" s="7">
        <v>11526332800</v>
      </c>
      <c r="BI7" s="7">
        <v>12401728500</v>
      </c>
      <c r="BJ7" s="7">
        <v>13589825700</v>
      </c>
      <c r="BK7" s="7">
        <v>14838311500</v>
      </c>
      <c r="BM7" s="18">
        <f t="shared" si="13"/>
        <v>5.5572691531849729</v>
      </c>
      <c r="BN7" s="18">
        <f t="shared" si="14"/>
        <v>29.255150415169606</v>
      </c>
      <c r="BO7" s="18">
        <f t="shared" si="15"/>
        <v>9.3300568777798567</v>
      </c>
      <c r="BP7" s="18">
        <f t="shared" si="16"/>
        <v>7.5947460062926524</v>
      </c>
      <c r="BQ7" s="18">
        <f t="shared" si="17"/>
        <v>9.5800936135636263</v>
      </c>
    </row>
    <row r="8" spans="1:70" ht="15.75" customHeight="1" thickBot="1" x14ac:dyDescent="0.3">
      <c r="A8" s="1">
        <v>5</v>
      </c>
      <c r="B8" s="1"/>
      <c r="C8" s="1" t="s">
        <v>17</v>
      </c>
      <c r="D8" s="1" t="s">
        <v>18</v>
      </c>
      <c r="E8" s="7">
        <v>86077.2</v>
      </c>
      <c r="F8" s="7">
        <v>91831.5</v>
      </c>
      <c r="G8" s="7">
        <v>82174.5</v>
      </c>
      <c r="H8" s="7">
        <v>87939.5</v>
      </c>
      <c r="I8" s="7">
        <v>96537.8</v>
      </c>
      <c r="J8" s="8">
        <f t="shared" si="3"/>
        <v>11.362999846985527</v>
      </c>
      <c r="K8" s="8">
        <f t="shared" si="4"/>
        <v>11.42771065500536</v>
      </c>
      <c r="L8" s="8">
        <f t="shared" si="5"/>
        <v>11.316600313938308</v>
      </c>
      <c r="M8" s="8">
        <f t="shared" si="6"/>
        <v>11.384404357023845</v>
      </c>
      <c r="N8" s="8">
        <f t="shared" si="7"/>
        <v>11.477689920473365</v>
      </c>
      <c r="O8" s="7">
        <v>45803</v>
      </c>
      <c r="P8" s="7">
        <v>48709.9</v>
      </c>
      <c r="Q8" s="7">
        <v>38233.1</v>
      </c>
      <c r="R8" s="7">
        <v>41182.800000000003</v>
      </c>
      <c r="S8" s="7">
        <v>46621</v>
      </c>
      <c r="T8" s="7">
        <v>40274.199999999997</v>
      </c>
      <c r="U8" s="7">
        <v>43121.599999999999</v>
      </c>
      <c r="V8" s="7">
        <v>43941.4</v>
      </c>
      <c r="W8" s="7">
        <v>46756.7</v>
      </c>
      <c r="X8" s="7">
        <v>49916.7</v>
      </c>
      <c r="Y8" s="8">
        <f t="shared" si="8"/>
        <v>1.1372789527787022</v>
      </c>
      <c r="Z8" s="8">
        <f t="shared" si="9"/>
        <v>1.1295939853808765</v>
      </c>
      <c r="AA8" s="8">
        <f t="shared" si="10"/>
        <v>0.87009289644845178</v>
      </c>
      <c r="AB8" s="8">
        <f t="shared" si="11"/>
        <v>0.88078927725866041</v>
      </c>
      <c r="AC8" s="8">
        <f t="shared" si="12"/>
        <v>0.93397600402270187</v>
      </c>
      <c r="AD8" s="8">
        <v>6.2</v>
      </c>
      <c r="AE8" s="8">
        <v>4.5999999999999996</v>
      </c>
      <c r="AF8" s="8">
        <v>6.2</v>
      </c>
      <c r="AG8" s="8">
        <v>5.9</v>
      </c>
      <c r="AH8" s="8">
        <v>5.7</v>
      </c>
      <c r="AI8" s="8">
        <v>6.4</v>
      </c>
      <c r="AJ8" s="8">
        <v>4.2</v>
      </c>
      <c r="AK8" s="8">
        <v>6.1</v>
      </c>
      <c r="AL8" s="8">
        <v>6</v>
      </c>
      <c r="AM8" s="8">
        <v>5.4</v>
      </c>
      <c r="AN8" s="8">
        <v>13.6</v>
      </c>
      <c r="AO8" s="8">
        <v>8.9</v>
      </c>
      <c r="AP8" s="8">
        <v>12.1</v>
      </c>
      <c r="AQ8" s="8">
        <v>11.3</v>
      </c>
      <c r="AR8" s="8">
        <v>10.199999999999999</v>
      </c>
      <c r="AS8" s="8">
        <v>7.5</v>
      </c>
      <c r="AT8" s="8">
        <v>7.75</v>
      </c>
      <c r="AU8" s="8">
        <v>7.5</v>
      </c>
      <c r="AV8" s="8">
        <v>4.75</v>
      </c>
      <c r="AW8" s="8">
        <v>4.25</v>
      </c>
      <c r="AX8" s="8">
        <v>6</v>
      </c>
      <c r="AY8" s="8">
        <v>8.39</v>
      </c>
      <c r="AZ8" s="8">
        <v>8.36</v>
      </c>
      <c r="BA8" s="8">
        <v>3.35</v>
      </c>
      <c r="BB8" s="8">
        <v>3.02</v>
      </c>
      <c r="BC8" s="8">
        <v>3.61</v>
      </c>
      <c r="BD8" s="8">
        <v>3.13</v>
      </c>
      <c r="BE8" s="7">
        <v>7727083000</v>
      </c>
      <c r="BF8" s="7">
        <v>8156497800</v>
      </c>
      <c r="BG8" s="7">
        <v>10542693500</v>
      </c>
      <c r="BH8" s="7">
        <v>11526332800</v>
      </c>
      <c r="BI8" s="7">
        <v>12401728500</v>
      </c>
      <c r="BJ8" s="7">
        <v>13589825700</v>
      </c>
      <c r="BK8" s="7">
        <v>14838311500</v>
      </c>
      <c r="BM8" s="18">
        <f t="shared" si="13"/>
        <v>5.5572691531849729</v>
      </c>
      <c r="BN8" s="18">
        <f t="shared" si="14"/>
        <v>29.255150415169606</v>
      </c>
      <c r="BO8" s="18">
        <f t="shared" si="15"/>
        <v>9.3300568777798567</v>
      </c>
      <c r="BP8" s="18">
        <f t="shared" si="16"/>
        <v>7.5947460062926524</v>
      </c>
      <c r="BQ8" s="18">
        <f t="shared" si="17"/>
        <v>9.5800936135636263</v>
      </c>
    </row>
    <row r="9" spans="1:70" ht="15.75" customHeight="1" thickBot="1" x14ac:dyDescent="0.3">
      <c r="A9" s="1">
        <v>6</v>
      </c>
      <c r="B9" s="1"/>
      <c r="C9" s="1" t="s">
        <v>19</v>
      </c>
      <c r="D9" s="1" t="s">
        <v>20</v>
      </c>
      <c r="E9" s="7">
        <v>2231051</v>
      </c>
      <c r="F9" s="7">
        <v>2100853</v>
      </c>
      <c r="G9" s="7">
        <v>2275038</v>
      </c>
      <c r="H9" s="7">
        <v>2510078</v>
      </c>
      <c r="I9" s="7">
        <v>2889501</v>
      </c>
      <c r="J9" s="8">
        <f t="shared" si="3"/>
        <v>14.617983332857559</v>
      </c>
      <c r="K9" s="8">
        <f t="shared" si="4"/>
        <v>14.557854010696822</v>
      </c>
      <c r="L9" s="8">
        <f t="shared" si="5"/>
        <v>14.637507313524393</v>
      </c>
      <c r="M9" s="8">
        <f t="shared" si="6"/>
        <v>14.735824386322339</v>
      </c>
      <c r="N9" s="8">
        <f t="shared" si="7"/>
        <v>14.876594380820547</v>
      </c>
      <c r="O9" s="7">
        <v>1677254</v>
      </c>
      <c r="P9" s="7">
        <v>1334373</v>
      </c>
      <c r="Q9" s="7">
        <v>1454398</v>
      </c>
      <c r="R9" s="7">
        <v>1445173</v>
      </c>
      <c r="S9" s="7">
        <v>1721965</v>
      </c>
      <c r="T9" s="7">
        <v>553797</v>
      </c>
      <c r="U9" s="7">
        <v>766480</v>
      </c>
      <c r="V9" s="7">
        <v>820640</v>
      </c>
      <c r="W9" s="7">
        <v>1064905</v>
      </c>
      <c r="X9" s="7">
        <v>1167536</v>
      </c>
      <c r="Y9" s="8">
        <f t="shared" si="8"/>
        <v>3.0286440699389847</v>
      </c>
      <c r="Z9" s="8">
        <f t="shared" si="9"/>
        <v>1.7409103955745746</v>
      </c>
      <c r="AA9" s="8">
        <f t="shared" si="10"/>
        <v>1.772272860206668</v>
      </c>
      <c r="AB9" s="8">
        <f t="shared" si="11"/>
        <v>1.3570910081180951</v>
      </c>
      <c r="AC9" s="8">
        <f t="shared" si="12"/>
        <v>1.4748710104013922</v>
      </c>
      <c r="AD9" s="8">
        <v>27</v>
      </c>
      <c r="AE9" s="8">
        <v>18</v>
      </c>
      <c r="AF9" s="8">
        <v>30</v>
      </c>
      <c r="AG9" s="8">
        <v>39</v>
      </c>
      <c r="AH9" s="8">
        <v>34</v>
      </c>
      <c r="AI9" s="8">
        <v>35</v>
      </c>
      <c r="AJ9" s="8">
        <v>24</v>
      </c>
      <c r="AK9" s="8">
        <v>43</v>
      </c>
      <c r="AL9" s="8">
        <v>53</v>
      </c>
      <c r="AM9" s="8">
        <f>(1224807/I9)*100</f>
        <v>42.388183980555809</v>
      </c>
      <c r="AN9" s="8">
        <v>142</v>
      </c>
      <c r="AO9" s="8">
        <v>66</v>
      </c>
      <c r="AP9" s="8">
        <v>119</v>
      </c>
      <c r="AQ9" s="8">
        <v>124</v>
      </c>
      <c r="AR9" s="8">
        <f>(1224807/X9)*100</f>
        <v>104.90528771703826</v>
      </c>
      <c r="AS9" s="8">
        <v>7.5</v>
      </c>
      <c r="AT9" s="8">
        <v>7.75</v>
      </c>
      <c r="AU9" s="8">
        <v>7.5</v>
      </c>
      <c r="AV9" s="8">
        <v>4.75</v>
      </c>
      <c r="AW9" s="8">
        <v>4.25</v>
      </c>
      <c r="AX9" s="8">
        <v>6</v>
      </c>
      <c r="AY9" s="8">
        <v>8.39</v>
      </c>
      <c r="AZ9" s="8">
        <v>8.36</v>
      </c>
      <c r="BA9" s="8">
        <v>3.35</v>
      </c>
      <c r="BB9" s="8">
        <v>3.02</v>
      </c>
      <c r="BC9" s="8">
        <v>3.61</v>
      </c>
      <c r="BD9" s="8">
        <v>3.13</v>
      </c>
      <c r="BE9" s="7">
        <v>7727083000</v>
      </c>
      <c r="BF9" s="7">
        <v>8156497800</v>
      </c>
      <c r="BG9" s="7">
        <v>10542693500</v>
      </c>
      <c r="BH9" s="7">
        <v>11526332800</v>
      </c>
      <c r="BI9" s="7">
        <v>12401728500</v>
      </c>
      <c r="BJ9" s="7">
        <v>13589825700</v>
      </c>
      <c r="BK9" s="7">
        <v>14838311500</v>
      </c>
      <c r="BM9" s="18">
        <f t="shared" si="13"/>
        <v>5.5572691531849729</v>
      </c>
      <c r="BN9" s="18">
        <f t="shared" si="14"/>
        <v>29.255150415169606</v>
      </c>
      <c r="BO9" s="18">
        <f t="shared" si="15"/>
        <v>9.3300568777798567</v>
      </c>
      <c r="BP9" s="18">
        <f t="shared" si="16"/>
        <v>7.5947460062926524</v>
      </c>
      <c r="BQ9" s="18">
        <f t="shared" si="17"/>
        <v>9.5800936135636263</v>
      </c>
    </row>
    <row r="10" spans="1:70" ht="15.75" customHeight="1" thickBot="1" x14ac:dyDescent="0.3">
      <c r="A10" s="1">
        <v>7</v>
      </c>
      <c r="B10" s="1"/>
      <c r="C10" s="19" t="s">
        <v>23</v>
      </c>
      <c r="D10" s="1" t="s">
        <v>24</v>
      </c>
      <c r="E10" s="7">
        <v>622508</v>
      </c>
      <c r="F10" s="7">
        <v>620399</v>
      </c>
      <c r="G10" s="7">
        <v>653797</v>
      </c>
      <c r="H10" s="7">
        <v>690890</v>
      </c>
      <c r="I10" s="7">
        <v>697657</v>
      </c>
      <c r="J10" s="8">
        <f t="shared" si="3"/>
        <v>13.341511758644044</v>
      </c>
      <c r="K10" s="8">
        <f t="shared" si="4"/>
        <v>13.338118098419908</v>
      </c>
      <c r="L10" s="8">
        <f t="shared" si="5"/>
        <v>13.390552184702527</v>
      </c>
      <c r="M10" s="8">
        <f t="shared" si="6"/>
        <v>13.445735900497482</v>
      </c>
      <c r="N10" s="8">
        <f t="shared" si="7"/>
        <v>13.455482856954529</v>
      </c>
      <c r="O10" s="7">
        <v>250785</v>
      </c>
      <c r="P10" s="7">
        <v>296080</v>
      </c>
      <c r="Q10" s="7">
        <v>373512</v>
      </c>
      <c r="R10" s="7">
        <v>391495</v>
      </c>
      <c r="S10" s="7">
        <v>454760</v>
      </c>
      <c r="T10" s="7">
        <v>371723</v>
      </c>
      <c r="U10" s="7">
        <v>324319</v>
      </c>
      <c r="V10" s="7">
        <v>280285</v>
      </c>
      <c r="W10" s="7">
        <v>299485</v>
      </c>
      <c r="X10" s="7">
        <v>242897</v>
      </c>
      <c r="Y10" s="8">
        <f t="shared" si="8"/>
        <v>0.67465559031859745</v>
      </c>
      <c r="Z10" s="8">
        <f t="shared" si="9"/>
        <v>0.91292832057326279</v>
      </c>
      <c r="AA10" s="8">
        <f t="shared" si="10"/>
        <v>1.3326150168578412</v>
      </c>
      <c r="AB10" s="8">
        <f t="shared" si="11"/>
        <v>1.3072274070487671</v>
      </c>
      <c r="AC10" s="8">
        <f t="shared" si="12"/>
        <v>1.8722339098465606</v>
      </c>
      <c r="AD10" s="8">
        <v>-3</v>
      </c>
      <c r="AE10" s="8">
        <v>-5</v>
      </c>
      <c r="AF10" s="8">
        <v>-4</v>
      </c>
      <c r="AG10" s="8">
        <v>2</v>
      </c>
      <c r="AH10" s="8">
        <v>-3</v>
      </c>
      <c r="AI10" s="8">
        <v>-4</v>
      </c>
      <c r="AJ10" s="8">
        <v>-7</v>
      </c>
      <c r="AK10" s="8">
        <v>-6</v>
      </c>
      <c r="AL10" s="8">
        <v>5</v>
      </c>
      <c r="AM10" s="8">
        <v>-7</v>
      </c>
      <c r="AN10" s="8">
        <v>-7</v>
      </c>
      <c r="AO10" s="8">
        <v>-13</v>
      </c>
      <c r="AP10" s="8">
        <v>-13</v>
      </c>
      <c r="AQ10" s="8">
        <v>11</v>
      </c>
      <c r="AR10" s="8">
        <v>-19</v>
      </c>
      <c r="AS10" s="8">
        <v>7.5</v>
      </c>
      <c r="AT10" s="8">
        <v>7.75</v>
      </c>
      <c r="AU10" s="8">
        <v>7.5</v>
      </c>
      <c r="AV10" s="8">
        <v>4.75</v>
      </c>
      <c r="AW10" s="8">
        <v>4.25</v>
      </c>
      <c r="AX10" s="8">
        <v>6</v>
      </c>
      <c r="AY10" s="8">
        <v>8.39</v>
      </c>
      <c r="AZ10" s="8">
        <v>8.36</v>
      </c>
      <c r="BA10" s="8">
        <v>3.35</v>
      </c>
      <c r="BB10" s="8">
        <v>3.02</v>
      </c>
      <c r="BC10" s="8">
        <v>3.61</v>
      </c>
      <c r="BD10" s="8">
        <v>3.13</v>
      </c>
      <c r="BE10" s="7">
        <v>7727083000</v>
      </c>
      <c r="BF10" s="7">
        <v>8156497800</v>
      </c>
      <c r="BG10" s="7">
        <v>10542693500</v>
      </c>
      <c r="BH10" s="7">
        <v>11526332800</v>
      </c>
      <c r="BI10" s="7">
        <v>12401728500</v>
      </c>
      <c r="BJ10" s="7">
        <v>13589825700</v>
      </c>
      <c r="BK10" s="7">
        <v>14838311500</v>
      </c>
      <c r="BM10" s="18">
        <f t="shared" si="13"/>
        <v>5.5572691531849729</v>
      </c>
      <c r="BN10" s="18">
        <f t="shared" si="14"/>
        <v>29.255150415169606</v>
      </c>
      <c r="BO10" s="18">
        <f t="shared" si="15"/>
        <v>9.3300568777798567</v>
      </c>
      <c r="BP10" s="18">
        <f t="shared" si="16"/>
        <v>7.5947460062926524</v>
      </c>
      <c r="BQ10" s="18">
        <f t="shared" si="17"/>
        <v>9.5800936135636263</v>
      </c>
    </row>
    <row r="11" spans="1:70" ht="15.75" customHeight="1" thickBot="1" x14ac:dyDescent="0.3">
      <c r="A11" s="1">
        <v>8</v>
      </c>
      <c r="B11" s="1"/>
      <c r="C11" s="1" t="s">
        <v>25</v>
      </c>
      <c r="D11" s="1" t="s">
        <v>26</v>
      </c>
      <c r="E11" s="7">
        <v>2142894</v>
      </c>
      <c r="F11" s="7">
        <v>2706324</v>
      </c>
      <c r="G11" s="7">
        <v>2919641</v>
      </c>
      <c r="H11" s="7">
        <v>4559574</v>
      </c>
      <c r="I11" s="7">
        <v>4394000</v>
      </c>
      <c r="J11" s="8">
        <f t="shared" si="3"/>
        <v>14.577667809863252</v>
      </c>
      <c r="K11" s="8">
        <f t="shared" si="4"/>
        <v>14.811101814469948</v>
      </c>
      <c r="L11" s="8">
        <f t="shared" si="5"/>
        <v>14.886971221480604</v>
      </c>
      <c r="M11" s="8">
        <f t="shared" si="6"/>
        <v>15.332739756073918</v>
      </c>
      <c r="N11" s="8">
        <f t="shared" si="7"/>
        <v>15.295750531926693</v>
      </c>
      <c r="O11" s="7">
        <v>1189311</v>
      </c>
      <c r="P11" s="7">
        <v>1517789</v>
      </c>
      <c r="Q11" s="7">
        <v>1476889</v>
      </c>
      <c r="R11" s="7">
        <v>1739468</v>
      </c>
      <c r="S11" s="7">
        <v>1477000</v>
      </c>
      <c r="T11" s="7">
        <v>953583</v>
      </c>
      <c r="U11" s="7">
        <v>1188535</v>
      </c>
      <c r="V11" s="7">
        <v>1442752</v>
      </c>
      <c r="W11" s="7">
        <v>2820106</v>
      </c>
      <c r="X11" s="7">
        <v>2917000</v>
      </c>
      <c r="Y11" s="8">
        <f t="shared" si="8"/>
        <v>1.2472023934990453</v>
      </c>
      <c r="Z11" s="8">
        <f t="shared" si="9"/>
        <v>1.2770250770907041</v>
      </c>
      <c r="AA11" s="8">
        <f t="shared" si="10"/>
        <v>1.023661031140487</v>
      </c>
      <c r="AB11" s="8">
        <f t="shared" si="11"/>
        <v>0.61680943907782193</v>
      </c>
      <c r="AC11" s="8">
        <f t="shared" si="12"/>
        <v>0.50634213232773395</v>
      </c>
      <c r="AD11" s="8">
        <v>10.029999999999999</v>
      </c>
      <c r="AE11" s="8">
        <v>12.44</v>
      </c>
      <c r="AF11" s="8">
        <v>11.09</v>
      </c>
      <c r="AG11" s="8">
        <v>5.43</v>
      </c>
      <c r="AH11" s="8">
        <v>4.5999999999999996</v>
      </c>
      <c r="AI11" s="8">
        <v>8.8000000000000007</v>
      </c>
      <c r="AJ11" s="8">
        <v>10</v>
      </c>
      <c r="AK11" s="8">
        <v>9.58</v>
      </c>
      <c r="AL11" s="8">
        <v>2.97</v>
      </c>
      <c r="AM11" s="8">
        <v>2.89</v>
      </c>
      <c r="AN11" s="8">
        <v>19.78</v>
      </c>
      <c r="AO11" s="8">
        <v>22.76</v>
      </c>
      <c r="AP11" s="8">
        <v>19.39</v>
      </c>
      <c r="AQ11" s="8">
        <v>4.8</v>
      </c>
      <c r="AR11" s="8">
        <v>4.3600000000000003</v>
      </c>
      <c r="AS11" s="8">
        <v>7.5</v>
      </c>
      <c r="AT11" s="8">
        <v>7.75</v>
      </c>
      <c r="AU11" s="8">
        <v>7.5</v>
      </c>
      <c r="AV11" s="8">
        <v>4.75</v>
      </c>
      <c r="AW11" s="8">
        <v>4.25</v>
      </c>
      <c r="AX11" s="8">
        <v>6</v>
      </c>
      <c r="AY11" s="8">
        <v>8.39</v>
      </c>
      <c r="AZ11" s="8">
        <v>8.36</v>
      </c>
      <c r="BA11" s="8">
        <v>3.35</v>
      </c>
      <c r="BB11" s="8">
        <v>3.02</v>
      </c>
      <c r="BC11" s="8">
        <v>3.61</v>
      </c>
      <c r="BD11" s="8">
        <v>3.13</v>
      </c>
      <c r="BE11" s="7">
        <v>7727083000</v>
      </c>
      <c r="BF11" s="7">
        <v>8156497800</v>
      </c>
      <c r="BG11" s="7">
        <v>10542693500</v>
      </c>
      <c r="BH11" s="7">
        <v>11526332800</v>
      </c>
      <c r="BI11" s="7">
        <v>12401728500</v>
      </c>
      <c r="BJ11" s="7">
        <v>13589825700</v>
      </c>
      <c r="BK11" s="7">
        <v>14838311500</v>
      </c>
      <c r="BM11" s="18">
        <f t="shared" si="13"/>
        <v>5.5572691531849729</v>
      </c>
      <c r="BN11" s="18">
        <f t="shared" si="14"/>
        <v>29.255150415169606</v>
      </c>
      <c r="BO11" s="18">
        <f t="shared" si="15"/>
        <v>9.3300568777798567</v>
      </c>
      <c r="BP11" s="18">
        <f t="shared" si="16"/>
        <v>7.5947460062926524</v>
      </c>
      <c r="BQ11" s="18">
        <f t="shared" si="17"/>
        <v>9.5800936135636263</v>
      </c>
    </row>
    <row r="12" spans="1:70" ht="15.75" customHeight="1" thickBot="1" x14ac:dyDescent="0.3">
      <c r="A12" s="1">
        <v>9</v>
      </c>
      <c r="B12" s="1"/>
      <c r="C12" s="1" t="s">
        <v>27</v>
      </c>
      <c r="D12" s="1" t="s">
        <v>28</v>
      </c>
      <c r="E12" s="7">
        <v>336932</v>
      </c>
      <c r="F12" s="7">
        <v>377111</v>
      </c>
      <c r="G12" s="7">
        <v>747000</v>
      </c>
      <c r="H12" s="7">
        <v>636000</v>
      </c>
      <c r="I12" s="7">
        <v>568000</v>
      </c>
      <c r="J12" s="8">
        <f t="shared" si="3"/>
        <v>12.727636408558661</v>
      </c>
      <c r="K12" s="8">
        <f t="shared" si="4"/>
        <v>12.840294852802451</v>
      </c>
      <c r="L12" s="8">
        <f t="shared" si="5"/>
        <v>13.523820464114955</v>
      </c>
      <c r="M12" s="8">
        <f t="shared" si="6"/>
        <v>13.362953842322259</v>
      </c>
      <c r="N12" s="8">
        <f t="shared" si="7"/>
        <v>13.249876697703288</v>
      </c>
      <c r="O12" s="7">
        <v>199637</v>
      </c>
      <c r="P12" s="7">
        <v>225066</v>
      </c>
      <c r="Q12" s="7">
        <v>408000</v>
      </c>
      <c r="R12" s="7">
        <v>329000</v>
      </c>
      <c r="S12" s="7">
        <v>272000</v>
      </c>
      <c r="T12" s="7">
        <v>137296</v>
      </c>
      <c r="U12" s="7">
        <v>152045</v>
      </c>
      <c r="V12" s="7">
        <v>339000</v>
      </c>
      <c r="W12" s="7">
        <v>308000</v>
      </c>
      <c r="X12" s="7">
        <v>296000</v>
      </c>
      <c r="Y12" s="8">
        <f t="shared" si="8"/>
        <v>1.4540627549236687</v>
      </c>
      <c r="Z12" s="8">
        <f t="shared" si="9"/>
        <v>1.4802591338090696</v>
      </c>
      <c r="AA12" s="8">
        <f t="shared" si="10"/>
        <v>1.2035398230088497</v>
      </c>
      <c r="AB12" s="8">
        <f t="shared" si="11"/>
        <v>1.0681818181818181</v>
      </c>
      <c r="AC12" s="8">
        <f t="shared" si="12"/>
        <v>0.91891891891891897</v>
      </c>
      <c r="AD12" s="8">
        <f>(16856/681420)*100</f>
        <v>2.4736579495758857</v>
      </c>
      <c r="AE12" s="8">
        <f>(20067/745108)*100</f>
        <v>2.6931666281934969</v>
      </c>
      <c r="AF12" s="8">
        <v>3.1</v>
      </c>
      <c r="AG12" s="8">
        <v>2.5</v>
      </c>
      <c r="AH12" s="8">
        <v>2.5</v>
      </c>
      <c r="AI12" s="8">
        <f>(16856/336932)*100</f>
        <v>5.0027898804506545</v>
      </c>
      <c r="AJ12" s="8">
        <f>(20067/377111)*100</f>
        <v>5.3212449384929101</v>
      </c>
      <c r="AK12" s="8">
        <v>4.3</v>
      </c>
      <c r="AL12" s="8">
        <v>3.6</v>
      </c>
      <c r="AM12" s="8">
        <v>3.6</v>
      </c>
      <c r="AN12" s="8">
        <f>(16856/137296)*100</f>
        <v>12.277123878335857</v>
      </c>
      <c r="AO12" s="8">
        <f>(20067/152045)*100</f>
        <v>13.198066361932323</v>
      </c>
      <c r="AP12" s="8">
        <v>9.4</v>
      </c>
      <c r="AQ12" s="8">
        <v>7.5</v>
      </c>
      <c r="AR12" s="8">
        <v>7</v>
      </c>
      <c r="AS12" s="8">
        <v>7.5</v>
      </c>
      <c r="AT12" s="8">
        <v>7.75</v>
      </c>
      <c r="AU12" s="8">
        <v>7.5</v>
      </c>
      <c r="AV12" s="8">
        <v>4.75</v>
      </c>
      <c r="AW12" s="8">
        <v>4.25</v>
      </c>
      <c r="AX12" s="8">
        <v>6</v>
      </c>
      <c r="AY12" s="8">
        <v>8.39</v>
      </c>
      <c r="AZ12" s="8">
        <v>8.36</v>
      </c>
      <c r="BA12" s="8">
        <v>3.35</v>
      </c>
      <c r="BB12" s="8">
        <v>3.02</v>
      </c>
      <c r="BC12" s="8">
        <v>3.61</v>
      </c>
      <c r="BD12" s="8">
        <v>3.13</v>
      </c>
      <c r="BE12" s="7">
        <v>7727083000</v>
      </c>
      <c r="BF12" s="7">
        <v>8156497800</v>
      </c>
      <c r="BG12" s="7">
        <v>10542693500</v>
      </c>
      <c r="BH12" s="7">
        <v>11526332800</v>
      </c>
      <c r="BI12" s="7">
        <v>12401728500</v>
      </c>
      <c r="BJ12" s="7">
        <v>13589825700</v>
      </c>
      <c r="BK12" s="7">
        <v>14838311500</v>
      </c>
      <c r="BM12" s="18">
        <f t="shared" si="13"/>
        <v>5.5572691531849729</v>
      </c>
      <c r="BN12" s="18">
        <f t="shared" si="14"/>
        <v>29.255150415169606</v>
      </c>
      <c r="BO12" s="18">
        <f t="shared" si="15"/>
        <v>9.3300568777798567</v>
      </c>
      <c r="BP12" s="18">
        <f t="shared" si="16"/>
        <v>7.5947460062926524</v>
      </c>
      <c r="BQ12" s="18">
        <f t="shared" si="17"/>
        <v>9.5800936135636263</v>
      </c>
    </row>
    <row r="13" spans="1:70" ht="15.75" customHeight="1" thickBot="1" x14ac:dyDescent="0.3">
      <c r="A13" s="1">
        <v>10</v>
      </c>
      <c r="B13" s="1"/>
      <c r="C13" s="1" t="s">
        <v>31</v>
      </c>
      <c r="D13" s="1" t="s">
        <v>32</v>
      </c>
      <c r="E13" s="7">
        <v>2918134</v>
      </c>
      <c r="F13" s="7">
        <v>3539997</v>
      </c>
      <c r="G13" s="7">
        <v>4239200</v>
      </c>
      <c r="H13" s="7">
        <v>5186940</v>
      </c>
      <c r="I13" s="7">
        <v>5555871</v>
      </c>
      <c r="J13" s="8">
        <f t="shared" si="3"/>
        <v>14.886454928874782</v>
      </c>
      <c r="K13" s="8">
        <f t="shared" si="4"/>
        <v>15.07963643765197</v>
      </c>
      <c r="L13" s="8">
        <f t="shared" si="5"/>
        <v>15.25988513016069</v>
      </c>
      <c r="M13" s="8">
        <f t="shared" si="6"/>
        <v>15.461654485886646</v>
      </c>
      <c r="N13" s="8">
        <f t="shared" si="7"/>
        <v>15.530365764444278</v>
      </c>
      <c r="O13" s="7">
        <v>644827</v>
      </c>
      <c r="P13" s="7">
        <v>742490</v>
      </c>
      <c r="Q13" s="7">
        <v>749966</v>
      </c>
      <c r="R13" s="7">
        <v>978185</v>
      </c>
      <c r="S13" s="7">
        <v>780915</v>
      </c>
      <c r="T13" s="7">
        <v>2273307</v>
      </c>
      <c r="U13" s="7">
        <v>2797507</v>
      </c>
      <c r="V13" s="7">
        <v>3489234</v>
      </c>
      <c r="W13" s="7">
        <v>4208755</v>
      </c>
      <c r="X13" s="7">
        <v>4774956</v>
      </c>
      <c r="Y13" s="8">
        <f t="shared" si="8"/>
        <v>0.28365152616870487</v>
      </c>
      <c r="Z13" s="8">
        <f t="shared" si="9"/>
        <v>0.26541131085641606</v>
      </c>
      <c r="AA13" s="8">
        <f t="shared" si="10"/>
        <v>0.21493714666313579</v>
      </c>
      <c r="AB13" s="8">
        <f t="shared" si="11"/>
        <v>0.23241671230565808</v>
      </c>
      <c r="AC13" s="8">
        <f t="shared" si="12"/>
        <v>0.16354391537848725</v>
      </c>
      <c r="AD13" s="8">
        <v>7.23</v>
      </c>
      <c r="AE13" s="8">
        <v>11.91</v>
      </c>
      <c r="AF13" s="8">
        <v>15.15</v>
      </c>
      <c r="AG13" s="8">
        <v>14.58</v>
      </c>
      <c r="AH13" s="8">
        <v>12.82</v>
      </c>
      <c r="AI13" s="8">
        <v>12.81</v>
      </c>
      <c r="AJ13" s="8">
        <v>19.57</v>
      </c>
      <c r="AK13" s="8">
        <v>16.739999999999998</v>
      </c>
      <c r="AL13" s="8">
        <v>13.72</v>
      </c>
      <c r="AM13" s="8">
        <v>12.63</v>
      </c>
      <c r="AN13" s="8">
        <v>16.440000000000001</v>
      </c>
      <c r="AO13" s="8">
        <v>24.77</v>
      </c>
      <c r="AP13" s="8">
        <v>20.34</v>
      </c>
      <c r="AQ13" s="8">
        <v>16.91</v>
      </c>
      <c r="AR13" s="8">
        <v>14.69</v>
      </c>
      <c r="AS13" s="8">
        <v>7.5</v>
      </c>
      <c r="AT13" s="8">
        <v>7.75</v>
      </c>
      <c r="AU13" s="8">
        <v>7.5</v>
      </c>
      <c r="AV13" s="8">
        <v>4.75</v>
      </c>
      <c r="AW13" s="8">
        <v>4.25</v>
      </c>
      <c r="AX13" s="8">
        <v>6</v>
      </c>
      <c r="AY13" s="8">
        <v>8.39</v>
      </c>
      <c r="AZ13" s="8">
        <v>8.36</v>
      </c>
      <c r="BA13" s="8">
        <v>3.35</v>
      </c>
      <c r="BB13" s="8">
        <v>3.02</v>
      </c>
      <c r="BC13" s="8">
        <v>3.61</v>
      </c>
      <c r="BD13" s="8">
        <v>3.13</v>
      </c>
      <c r="BE13" s="7">
        <v>7727083000</v>
      </c>
      <c r="BF13" s="7">
        <v>8156497800</v>
      </c>
      <c r="BG13" s="7">
        <v>10542693500</v>
      </c>
      <c r="BH13" s="7">
        <v>11526332800</v>
      </c>
      <c r="BI13" s="7">
        <v>12401728500</v>
      </c>
      <c r="BJ13" s="7">
        <v>13589825700</v>
      </c>
      <c r="BK13" s="7">
        <v>14838311500</v>
      </c>
      <c r="BM13" s="18">
        <f t="shared" si="13"/>
        <v>5.5572691531849729</v>
      </c>
      <c r="BN13" s="18">
        <f t="shared" si="14"/>
        <v>29.255150415169606</v>
      </c>
      <c r="BO13" s="18">
        <f t="shared" si="15"/>
        <v>9.3300568777798567</v>
      </c>
      <c r="BP13" s="18">
        <f t="shared" si="16"/>
        <v>7.5947460062926524</v>
      </c>
      <c r="BQ13" s="18">
        <f t="shared" si="17"/>
        <v>9.5800936135636263</v>
      </c>
    </row>
    <row r="14" spans="1:70" ht="15.75" thickBot="1" x14ac:dyDescent="0.3">
      <c r="A14" s="1">
        <v>11</v>
      </c>
      <c r="B14" t="s">
        <v>60</v>
      </c>
      <c r="C14" s="1" t="s">
        <v>34</v>
      </c>
      <c r="D14" s="1" t="s">
        <v>35</v>
      </c>
      <c r="E14" s="7">
        <v>58234278</v>
      </c>
      <c r="F14" s="7">
        <v>63505413</v>
      </c>
      <c r="G14" s="7">
        <v>62951634</v>
      </c>
      <c r="H14" s="7">
        <v>66759930</v>
      </c>
      <c r="I14" s="7">
        <v>69097219</v>
      </c>
      <c r="J14" s="8">
        <f t="shared" si="3"/>
        <v>17.879984708399618</v>
      </c>
      <c r="K14" s="8">
        <f t="shared" si="4"/>
        <v>17.966635704324336</v>
      </c>
      <c r="L14" s="8">
        <f t="shared" si="5"/>
        <v>17.957877275226569</v>
      </c>
      <c r="M14" s="8">
        <f t="shared" si="6"/>
        <v>18.016613608225303</v>
      </c>
      <c r="N14" s="8">
        <f t="shared" si="7"/>
        <v>18.051025041907746</v>
      </c>
      <c r="O14" s="7">
        <v>25099875</v>
      </c>
      <c r="P14" s="7">
        <v>25497504</v>
      </c>
      <c r="Q14" s="7">
        <v>23387406</v>
      </c>
      <c r="R14" s="7">
        <v>24572266</v>
      </c>
      <c r="S14" s="7">
        <v>23963934</v>
      </c>
      <c r="T14" s="7">
        <v>33134403</v>
      </c>
      <c r="U14" s="7">
        <v>38007909</v>
      </c>
      <c r="V14" s="7">
        <v>39564228</v>
      </c>
      <c r="W14" s="7">
        <v>42187667</v>
      </c>
      <c r="X14" s="7">
        <v>45133285</v>
      </c>
      <c r="Y14" s="8">
        <f t="shared" si="8"/>
        <v>0.75751704353930871</v>
      </c>
      <c r="Z14" s="8">
        <f t="shared" si="9"/>
        <v>0.67084732285588244</v>
      </c>
      <c r="AA14" s="8">
        <f t="shared" si="10"/>
        <v>0.5911250435620784</v>
      </c>
      <c r="AB14" s="8">
        <f t="shared" si="11"/>
        <v>0.58245140694791209</v>
      </c>
      <c r="AC14" s="8">
        <f t="shared" si="12"/>
        <v>0.53095922443934673</v>
      </c>
      <c r="AD14" s="8">
        <v>8.3000000000000007</v>
      </c>
      <c r="AE14" s="8">
        <v>9.1999999999999993</v>
      </c>
      <c r="AF14" s="8">
        <v>8.6999999999999993</v>
      </c>
      <c r="AG14" s="8">
        <v>9.3000000000000007</v>
      </c>
      <c r="AH14" s="8">
        <v>8.1</v>
      </c>
      <c r="AI14" s="8">
        <v>9.3000000000000007</v>
      </c>
      <c r="AJ14" s="8">
        <v>10.199999999999999</v>
      </c>
      <c r="AK14" s="8">
        <v>10.6</v>
      </c>
      <c r="AL14" s="8">
        <v>11.6</v>
      </c>
      <c r="AM14" s="8">
        <v>11.3</v>
      </c>
      <c r="AN14" s="8">
        <v>16.399999999999999</v>
      </c>
      <c r="AO14" s="8">
        <v>17</v>
      </c>
      <c r="AP14" s="8">
        <v>16.899999999999999</v>
      </c>
      <c r="AQ14" s="8">
        <v>18.399999999999999</v>
      </c>
      <c r="AR14" s="8">
        <v>17.3</v>
      </c>
      <c r="AS14" s="8">
        <v>7.5</v>
      </c>
      <c r="AT14" s="8">
        <v>7.75</v>
      </c>
      <c r="AU14" s="8">
        <v>7.5</v>
      </c>
      <c r="AV14" s="8">
        <v>4.75</v>
      </c>
      <c r="AW14" s="8">
        <v>4.25</v>
      </c>
      <c r="AX14" s="8">
        <v>6</v>
      </c>
      <c r="AY14" s="8">
        <v>8.39</v>
      </c>
      <c r="AZ14" s="8">
        <v>8.36</v>
      </c>
      <c r="BA14" s="8">
        <v>3.35</v>
      </c>
      <c r="BB14" s="8">
        <v>3.02</v>
      </c>
      <c r="BC14" s="8">
        <v>3.61</v>
      </c>
      <c r="BD14" s="8">
        <v>3.13</v>
      </c>
      <c r="BE14" s="7">
        <v>7727083000</v>
      </c>
      <c r="BF14" s="7">
        <v>8156497800</v>
      </c>
      <c r="BG14" s="7">
        <v>10542693500</v>
      </c>
      <c r="BH14" s="7">
        <v>11526332800</v>
      </c>
      <c r="BI14" s="7">
        <v>12401728500</v>
      </c>
      <c r="BJ14" s="7">
        <v>13589825700</v>
      </c>
      <c r="BK14" s="7">
        <v>14838311500</v>
      </c>
      <c r="BM14" s="18">
        <f t="shared" si="13"/>
        <v>5.5572691531849729</v>
      </c>
      <c r="BN14" s="18">
        <f t="shared" si="14"/>
        <v>29.255150415169606</v>
      </c>
      <c r="BO14" s="18">
        <f t="shared" si="15"/>
        <v>9.3300568777798567</v>
      </c>
      <c r="BP14" s="18">
        <f t="shared" si="16"/>
        <v>7.5947460062926524</v>
      </c>
      <c r="BQ14" s="18">
        <f t="shared" si="17"/>
        <v>9.5800936135636263</v>
      </c>
    </row>
    <row r="15" spans="1:70" ht="15.75" thickBot="1" x14ac:dyDescent="0.3">
      <c r="A15" s="1">
        <v>12</v>
      </c>
      <c r="B15" s="1"/>
      <c r="C15" s="1" t="s">
        <v>36</v>
      </c>
      <c r="D15" s="1" t="s">
        <v>37</v>
      </c>
      <c r="E15" s="7">
        <v>28381</v>
      </c>
      <c r="F15" s="7">
        <v>38011</v>
      </c>
      <c r="G15" s="7">
        <v>42508</v>
      </c>
      <c r="H15" s="7">
        <v>43141</v>
      </c>
      <c r="I15" s="7">
        <v>46602</v>
      </c>
      <c r="J15" s="8">
        <f t="shared" si="3"/>
        <v>10.253475186175006</v>
      </c>
      <c r="K15" s="8">
        <f t="shared" si="4"/>
        <v>10.545630870503309</v>
      </c>
      <c r="L15" s="8">
        <f t="shared" si="5"/>
        <v>10.657447572492586</v>
      </c>
      <c r="M15" s="8">
        <f t="shared" si="6"/>
        <v>10.672229100017557</v>
      </c>
      <c r="N15" s="8">
        <f t="shared" si="7"/>
        <v>10.749398737647702</v>
      </c>
      <c r="O15" s="7">
        <v>14883</v>
      </c>
      <c r="P15" s="7">
        <v>5995</v>
      </c>
      <c r="Q15" s="7">
        <v>8333</v>
      </c>
      <c r="R15" s="7">
        <v>9028</v>
      </c>
      <c r="S15" s="7">
        <v>11244</v>
      </c>
      <c r="T15" s="7">
        <v>13498</v>
      </c>
      <c r="U15" s="7">
        <v>32016</v>
      </c>
      <c r="V15" s="7">
        <v>34175</v>
      </c>
      <c r="W15" s="7">
        <v>34113</v>
      </c>
      <c r="X15" s="7">
        <v>35358</v>
      </c>
      <c r="Y15" s="8">
        <f t="shared" si="8"/>
        <v>1.1026077937472218</v>
      </c>
      <c r="Z15" s="8">
        <f t="shared" si="9"/>
        <v>0.18725012493753124</v>
      </c>
      <c r="AA15" s="8">
        <f t="shared" si="10"/>
        <v>0.24383321141185077</v>
      </c>
      <c r="AB15" s="8">
        <f t="shared" si="11"/>
        <v>0.26464984023685983</v>
      </c>
      <c r="AC15" s="8">
        <f t="shared" si="12"/>
        <v>0.31800441201425422</v>
      </c>
      <c r="AD15" s="8">
        <v>17.2</v>
      </c>
      <c r="AE15" s="8">
        <v>15.8</v>
      </c>
      <c r="AF15" s="8">
        <v>16.8</v>
      </c>
      <c r="AG15" s="8">
        <v>16.3</v>
      </c>
      <c r="AH15" s="8">
        <f>(13538/106742)*100</f>
        <v>12.682917689381872</v>
      </c>
      <c r="AI15" s="8">
        <v>35.9</v>
      </c>
      <c r="AJ15" s="8">
        <v>27.3</v>
      </c>
      <c r="AK15" s="8">
        <v>30</v>
      </c>
      <c r="AL15" s="8">
        <v>29.4</v>
      </c>
      <c r="AM15" s="8">
        <v>29.1</v>
      </c>
      <c r="AN15" s="8">
        <v>75.400000000000006</v>
      </c>
      <c r="AO15" s="8">
        <v>32.4</v>
      </c>
      <c r="AP15" s="8">
        <v>37.299999999999997</v>
      </c>
      <c r="AQ15" s="8">
        <v>37.1</v>
      </c>
      <c r="AR15" s="8">
        <v>38.299999999999997</v>
      </c>
      <c r="AS15" s="8">
        <v>7.5</v>
      </c>
      <c r="AT15" s="8">
        <v>7.75</v>
      </c>
      <c r="AU15" s="8">
        <v>7.5</v>
      </c>
      <c r="AV15" s="8">
        <v>4.75</v>
      </c>
      <c r="AW15" s="8">
        <v>4.25</v>
      </c>
      <c r="AX15" s="8">
        <v>6</v>
      </c>
      <c r="AY15" s="8">
        <v>8.39</v>
      </c>
      <c r="AZ15" s="8">
        <v>8.36</v>
      </c>
      <c r="BA15" s="8">
        <v>3.35</v>
      </c>
      <c r="BB15" s="8">
        <v>3.02</v>
      </c>
      <c r="BC15" s="8">
        <v>3.61</v>
      </c>
      <c r="BD15" s="8">
        <v>3.13</v>
      </c>
      <c r="BE15" s="7">
        <v>7727083000</v>
      </c>
      <c r="BF15" s="7">
        <v>8156497800</v>
      </c>
      <c r="BG15" s="7">
        <v>10542693500</v>
      </c>
      <c r="BH15" s="7">
        <v>11526332800</v>
      </c>
      <c r="BI15" s="7">
        <v>12401728500</v>
      </c>
      <c r="BJ15" s="7">
        <v>13589825700</v>
      </c>
      <c r="BK15" s="7">
        <v>14838311500</v>
      </c>
      <c r="BM15" s="18">
        <f t="shared" si="13"/>
        <v>5.5572691531849729</v>
      </c>
      <c r="BN15" s="18">
        <f t="shared" si="14"/>
        <v>29.255150415169606</v>
      </c>
      <c r="BO15" s="18">
        <f t="shared" si="15"/>
        <v>9.3300568777798567</v>
      </c>
      <c r="BP15" s="18">
        <f t="shared" si="16"/>
        <v>7.5947460062926524</v>
      </c>
      <c r="BQ15" s="18">
        <f t="shared" si="17"/>
        <v>9.5800936135636263</v>
      </c>
    </row>
    <row r="16" spans="1:70" ht="15.75" thickBot="1" x14ac:dyDescent="0.3">
      <c r="A16" s="1">
        <v>13</v>
      </c>
      <c r="B16" s="1"/>
      <c r="C16" s="19" t="s">
        <v>38</v>
      </c>
      <c r="D16" s="1" t="s">
        <v>39</v>
      </c>
      <c r="E16" s="7">
        <v>10821</v>
      </c>
      <c r="F16" s="7">
        <v>12667</v>
      </c>
      <c r="G16" s="7">
        <v>13471</v>
      </c>
      <c r="H16" s="7">
        <v>14084</v>
      </c>
      <c r="I16" s="7">
        <v>14880</v>
      </c>
      <c r="J16" s="8">
        <f t="shared" si="3"/>
        <v>9.2892439695716487</v>
      </c>
      <c r="K16" s="8">
        <f t="shared" si="4"/>
        <v>9.4467554654836317</v>
      </c>
      <c r="L16" s="8">
        <f t="shared" si="5"/>
        <v>9.5082945056985686</v>
      </c>
      <c r="M16" s="8">
        <f t="shared" si="6"/>
        <v>9.5527946802749426</v>
      </c>
      <c r="N16" s="8">
        <f t="shared" si="7"/>
        <v>9.6077733083870829</v>
      </c>
      <c r="O16" s="7">
        <v>12102</v>
      </c>
      <c r="P16" s="7">
        <v>15817</v>
      </c>
      <c r="Q16" s="7">
        <v>4030</v>
      </c>
      <c r="R16" s="7">
        <v>5160</v>
      </c>
      <c r="S16" s="7">
        <v>6514</v>
      </c>
      <c r="T16" s="7">
        <v>-1281</v>
      </c>
      <c r="U16" s="7">
        <v>-3150</v>
      </c>
      <c r="V16" s="7">
        <v>9441</v>
      </c>
      <c r="W16" s="7">
        <v>8924</v>
      </c>
      <c r="X16" s="7">
        <v>8366</v>
      </c>
      <c r="Y16" s="8">
        <f t="shared" si="8"/>
        <v>-9.4473067915690869</v>
      </c>
      <c r="Z16" s="8">
        <f t="shared" si="9"/>
        <v>-5.0212698412698415</v>
      </c>
      <c r="AA16" s="8">
        <f t="shared" si="10"/>
        <v>0.42686156127528863</v>
      </c>
      <c r="AB16" s="8">
        <f t="shared" si="11"/>
        <v>0.57821604661586734</v>
      </c>
      <c r="AC16" s="8">
        <f t="shared" si="12"/>
        <v>0.77862777910590486</v>
      </c>
      <c r="AD16" s="8">
        <v>-15.54</v>
      </c>
      <c r="AE16" s="8">
        <v>-9.75</v>
      </c>
      <c r="AF16" s="8">
        <v>-10.85</v>
      </c>
      <c r="AG16" s="8">
        <v>-2.37</v>
      </c>
      <c r="AH16" s="8">
        <v>-2.77</v>
      </c>
      <c r="AI16" s="8">
        <v>-20.8</v>
      </c>
      <c r="AJ16" s="8">
        <v>-12.94</v>
      </c>
      <c r="AK16" s="8">
        <v>-15.46</v>
      </c>
      <c r="AL16" s="8">
        <v>-3.68</v>
      </c>
      <c r="AM16" s="8">
        <v>-4.09</v>
      </c>
      <c r="AN16" s="8">
        <v>-175.72</v>
      </c>
      <c r="AO16" s="8">
        <v>-52.03</v>
      </c>
      <c r="AP16" s="8">
        <v>-22.06</v>
      </c>
      <c r="AQ16" s="8">
        <v>-5.8</v>
      </c>
      <c r="AR16" s="8">
        <v>-7.27</v>
      </c>
      <c r="AS16" s="8">
        <v>7.5</v>
      </c>
      <c r="AT16" s="8">
        <v>7.75</v>
      </c>
      <c r="AU16" s="8">
        <v>7.5</v>
      </c>
      <c r="AV16" s="8">
        <v>4.75</v>
      </c>
      <c r="AW16" s="8">
        <v>4.25</v>
      </c>
      <c r="AX16" s="8">
        <v>6</v>
      </c>
      <c r="AY16" s="8">
        <v>8.39</v>
      </c>
      <c r="AZ16" s="8">
        <v>8.36</v>
      </c>
      <c r="BA16" s="8">
        <v>3.35</v>
      </c>
      <c r="BB16" s="8">
        <v>3.02</v>
      </c>
      <c r="BC16" s="8">
        <v>3.61</v>
      </c>
      <c r="BD16" s="8">
        <v>3.13</v>
      </c>
      <c r="BE16" s="7">
        <v>7727083000</v>
      </c>
      <c r="BF16" s="7">
        <v>8156497800</v>
      </c>
      <c r="BG16" s="7">
        <v>10542693500</v>
      </c>
      <c r="BH16" s="7">
        <v>11526332800</v>
      </c>
      <c r="BI16" s="7">
        <v>12401728500</v>
      </c>
      <c r="BJ16" s="7">
        <v>13589825700</v>
      </c>
      <c r="BK16" s="7">
        <v>14838311500</v>
      </c>
      <c r="BM16" s="18">
        <f t="shared" si="13"/>
        <v>5.5572691531849729</v>
      </c>
      <c r="BN16" s="18">
        <f t="shared" si="14"/>
        <v>29.255150415169606</v>
      </c>
      <c r="BO16" s="18">
        <f t="shared" si="15"/>
        <v>9.3300568777798567</v>
      </c>
      <c r="BP16" s="18">
        <f t="shared" si="16"/>
        <v>7.5947460062926524</v>
      </c>
      <c r="BQ16" s="18">
        <f t="shared" si="17"/>
        <v>9.5800936135636263</v>
      </c>
    </row>
    <row r="17" spans="1:69" ht="15.75" thickBot="1" x14ac:dyDescent="0.3">
      <c r="A17" s="1">
        <v>14</v>
      </c>
      <c r="B17" t="s">
        <v>61</v>
      </c>
      <c r="C17" s="1" t="s">
        <v>42</v>
      </c>
      <c r="D17" s="1" t="s">
        <v>43</v>
      </c>
      <c r="E17" s="7">
        <v>1241239780</v>
      </c>
      <c r="F17" s="7">
        <v>1376278237</v>
      </c>
      <c r="G17" s="7">
        <v>1531365558</v>
      </c>
      <c r="H17" s="7">
        <v>1640886147</v>
      </c>
      <c r="I17" s="7">
        <v>1682821739</v>
      </c>
      <c r="J17" s="8">
        <f t="shared" si="3"/>
        <v>20.939376539654312</v>
      </c>
      <c r="K17" s="8">
        <f t="shared" si="4"/>
        <v>21.042648763138551</v>
      </c>
      <c r="L17" s="8">
        <f t="shared" si="5"/>
        <v>21.149425695858842</v>
      </c>
      <c r="M17" s="8">
        <f t="shared" si="6"/>
        <v>21.218502266391503</v>
      </c>
      <c r="N17" s="8">
        <f t="shared" si="7"/>
        <v>21.243737827947566</v>
      </c>
      <c r="O17" s="7">
        <v>293785055</v>
      </c>
      <c r="P17" s="7">
        <v>402760903</v>
      </c>
      <c r="Q17" s="7">
        <v>451785946</v>
      </c>
      <c r="R17" s="7">
        <v>402760903</v>
      </c>
      <c r="S17" s="7">
        <v>482559879</v>
      </c>
      <c r="T17" s="7">
        <v>947454725</v>
      </c>
      <c r="U17" s="7">
        <v>973517334</v>
      </c>
      <c r="V17" s="7">
        <v>1079579612</v>
      </c>
      <c r="W17" s="7">
        <v>1116300069</v>
      </c>
      <c r="X17" s="7">
        <v>1200261863</v>
      </c>
      <c r="Y17" s="8">
        <f t="shared" si="8"/>
        <v>0.31007819925115682</v>
      </c>
      <c r="Z17" s="8">
        <f t="shared" si="9"/>
        <v>0.41371723844415903</v>
      </c>
      <c r="AA17" s="8">
        <f t="shared" si="10"/>
        <v>0.41848321418652357</v>
      </c>
      <c r="AB17" s="8">
        <f t="shared" si="11"/>
        <v>0.3607998549716116</v>
      </c>
      <c r="AC17" s="8">
        <f t="shared" si="12"/>
        <v>0.40204549846636256</v>
      </c>
      <c r="AD17" s="8">
        <v>7.4</v>
      </c>
      <c r="AE17" s="8">
        <v>8.3000000000000007</v>
      </c>
      <c r="AF17" s="8">
        <v>10.5</v>
      </c>
      <c r="AG17" s="8">
        <v>8.3000000000000007</v>
      </c>
      <c r="AH17" s="8">
        <v>11.8</v>
      </c>
      <c r="AI17" s="8">
        <v>6.6</v>
      </c>
      <c r="AJ17" s="8">
        <v>7.8</v>
      </c>
      <c r="AK17" s="8">
        <v>9.9</v>
      </c>
      <c r="AL17" s="8">
        <v>7.8</v>
      </c>
      <c r="AM17" s="8">
        <v>11.9</v>
      </c>
      <c r="AN17" s="8">
        <v>8.6</v>
      </c>
      <c r="AO17" s="8">
        <v>11.1</v>
      </c>
      <c r="AP17" s="8">
        <v>14.1</v>
      </c>
      <c r="AQ17" s="8">
        <v>11.1</v>
      </c>
      <c r="AR17" s="8">
        <v>16.7</v>
      </c>
      <c r="AS17" s="8">
        <v>7.5</v>
      </c>
      <c r="AT17" s="8">
        <v>7.75</v>
      </c>
      <c r="AU17" s="8">
        <v>7.5</v>
      </c>
      <c r="AV17" s="8">
        <v>4.75</v>
      </c>
      <c r="AW17" s="8">
        <v>4.25</v>
      </c>
      <c r="AX17" s="8">
        <v>6</v>
      </c>
      <c r="AY17" s="8">
        <v>8.39</v>
      </c>
      <c r="AZ17" s="8">
        <v>8.36</v>
      </c>
      <c r="BA17" s="8">
        <v>3.35</v>
      </c>
      <c r="BB17" s="8">
        <v>3.02</v>
      </c>
      <c r="BC17" s="8">
        <v>3.61</v>
      </c>
      <c r="BD17" s="8">
        <v>3.13</v>
      </c>
      <c r="BE17" s="7">
        <v>7727083000</v>
      </c>
      <c r="BF17" s="7">
        <v>8156497800</v>
      </c>
      <c r="BG17" s="7">
        <v>10542693500</v>
      </c>
      <c r="BH17" s="7">
        <v>11526332800</v>
      </c>
      <c r="BI17" s="7">
        <v>12401728500</v>
      </c>
      <c r="BJ17" s="7">
        <v>13589825700</v>
      </c>
      <c r="BK17" s="7">
        <v>14838311500</v>
      </c>
      <c r="BM17" s="18">
        <f t="shared" si="13"/>
        <v>5.5572691531849729</v>
      </c>
      <c r="BN17" s="18">
        <f t="shared" si="14"/>
        <v>29.255150415169606</v>
      </c>
      <c r="BO17" s="18">
        <f t="shared" si="15"/>
        <v>9.3300568777798567</v>
      </c>
      <c r="BP17" s="18">
        <f t="shared" si="16"/>
        <v>7.5947460062926524</v>
      </c>
      <c r="BQ17" s="18">
        <f t="shared" si="17"/>
        <v>9.5800936135636263</v>
      </c>
    </row>
    <row r="18" spans="1:69" ht="15.75" thickBot="1" x14ac:dyDescent="0.3">
      <c r="A18" s="1">
        <v>15</v>
      </c>
      <c r="B18" s="1"/>
      <c r="C18" s="19" t="s">
        <v>44</v>
      </c>
      <c r="D18" s="1" t="s">
        <v>45</v>
      </c>
      <c r="E18" s="7">
        <v>1248344</v>
      </c>
      <c r="F18" s="7">
        <v>1533709</v>
      </c>
      <c r="G18" s="7">
        <v>1361633</v>
      </c>
      <c r="H18" s="7">
        <v>1529875</v>
      </c>
      <c r="I18" s="7">
        <v>1442351</v>
      </c>
      <c r="J18" s="8">
        <f t="shared" si="3"/>
        <v>14.037328430955142</v>
      </c>
      <c r="K18" s="8">
        <f t="shared" si="4"/>
        <v>14.243199542783614</v>
      </c>
      <c r="L18" s="8">
        <f t="shared" si="5"/>
        <v>14.12419527270027</v>
      </c>
      <c r="M18" s="8">
        <f t="shared" si="6"/>
        <v>14.240696590684639</v>
      </c>
      <c r="N18" s="8">
        <f t="shared" si="7"/>
        <v>14.181784979135033</v>
      </c>
      <c r="O18" s="7">
        <v>656580</v>
      </c>
      <c r="P18" s="7">
        <v>941000</v>
      </c>
      <c r="Q18" s="7">
        <v>805876</v>
      </c>
      <c r="R18" s="7">
        <v>1003485</v>
      </c>
      <c r="S18" s="7">
        <v>945704</v>
      </c>
      <c r="T18" s="7">
        <v>691963</v>
      </c>
      <c r="U18" s="7">
        <v>692709</v>
      </c>
      <c r="V18" s="7">
        <v>676767</v>
      </c>
      <c r="W18" s="7">
        <v>528410</v>
      </c>
      <c r="X18" s="7">
        <v>496497</v>
      </c>
      <c r="Y18" s="8">
        <f t="shared" si="8"/>
        <v>0.94886576305380488</v>
      </c>
      <c r="Z18" s="8">
        <f t="shared" si="9"/>
        <v>1.3584347828597578</v>
      </c>
      <c r="AA18" s="8">
        <f t="shared" si="10"/>
        <v>1.1907731907731909</v>
      </c>
      <c r="AB18" s="8">
        <f t="shared" si="11"/>
        <v>1.8990651198879658</v>
      </c>
      <c r="AC18" s="8">
        <f t="shared" si="12"/>
        <v>1.9047526973979703</v>
      </c>
      <c r="AD18" s="8">
        <v>0.08</v>
      </c>
      <c r="AE18" s="8">
        <v>0.4</v>
      </c>
      <c r="AF18" s="8">
        <v>-1.04</v>
      </c>
      <c r="AG18" s="8">
        <v>-2.84</v>
      </c>
      <c r="AH18" s="8">
        <v>-2.06</v>
      </c>
      <c r="AI18" s="8">
        <v>0.59</v>
      </c>
      <c r="AJ18" s="8">
        <v>0.92</v>
      </c>
      <c r="AK18" s="8">
        <v>-1.25</v>
      </c>
      <c r="AL18" s="8">
        <v>-3.02</v>
      </c>
      <c r="AM18" s="8">
        <v>-2.27</v>
      </c>
      <c r="AN18" s="8">
        <v>1.25</v>
      </c>
      <c r="AO18" s="8">
        <v>2.39</v>
      </c>
      <c r="AP18" s="8">
        <v>-3.02</v>
      </c>
      <c r="AQ18" s="8">
        <v>-8.7899999999999991</v>
      </c>
      <c r="AR18" s="8">
        <v>-6.99</v>
      </c>
      <c r="AS18" s="8">
        <v>7.5</v>
      </c>
      <c r="AT18" s="8">
        <v>7.75</v>
      </c>
      <c r="AU18" s="8">
        <v>7.5</v>
      </c>
      <c r="AV18" s="8">
        <v>4.75</v>
      </c>
      <c r="AW18" s="8">
        <v>4.25</v>
      </c>
      <c r="AX18" s="8">
        <v>6</v>
      </c>
      <c r="AY18" s="8">
        <v>8.39</v>
      </c>
      <c r="AZ18" s="8">
        <v>8.36</v>
      </c>
      <c r="BA18" s="8">
        <v>3.35</v>
      </c>
      <c r="BB18" s="8">
        <v>3.02</v>
      </c>
      <c r="BC18" s="8">
        <v>3.61</v>
      </c>
      <c r="BD18" s="8">
        <v>3.13</v>
      </c>
      <c r="BE18" s="7">
        <v>7727083000</v>
      </c>
      <c r="BF18" s="7">
        <v>8156497800</v>
      </c>
      <c r="BG18" s="7">
        <v>10542693500</v>
      </c>
      <c r="BH18" s="7">
        <v>11526332800</v>
      </c>
      <c r="BI18" s="7">
        <v>12401728500</v>
      </c>
      <c r="BJ18" s="7">
        <v>13589825700</v>
      </c>
      <c r="BK18" s="7">
        <v>14838311500</v>
      </c>
      <c r="BM18" s="18">
        <f t="shared" si="13"/>
        <v>5.5572691531849729</v>
      </c>
      <c r="BN18" s="18">
        <f t="shared" si="14"/>
        <v>29.255150415169606</v>
      </c>
      <c r="BO18" s="18">
        <f t="shared" si="15"/>
        <v>9.3300568777798567</v>
      </c>
      <c r="BP18" s="18">
        <f t="shared" si="16"/>
        <v>7.5947460062926524</v>
      </c>
      <c r="BQ18" s="18">
        <f t="shared" si="17"/>
        <v>9.5800936135636263</v>
      </c>
    </row>
    <row r="19" spans="1:69" ht="15.75" thickBot="1" x14ac:dyDescent="0.3">
      <c r="A19" s="1">
        <v>16</v>
      </c>
      <c r="B19" s="1"/>
      <c r="C19" s="1" t="s">
        <v>46</v>
      </c>
      <c r="D19" s="1" t="s">
        <v>47</v>
      </c>
      <c r="E19" s="7">
        <v>3194664</v>
      </c>
      <c r="F19" s="7">
        <v>3434879</v>
      </c>
      <c r="G19" s="7">
        <v>4612562</v>
      </c>
      <c r="H19" s="7">
        <v>6096149</v>
      </c>
      <c r="I19" s="7">
        <v>9460427</v>
      </c>
      <c r="J19" s="8">
        <f t="shared" si="3"/>
        <v>14.976992475944369</v>
      </c>
      <c r="K19" s="8">
        <f t="shared" si="4"/>
        <v>15.049492257399518</v>
      </c>
      <c r="L19" s="8">
        <f t="shared" si="5"/>
        <v>15.344294008974998</v>
      </c>
      <c r="M19" s="8">
        <f t="shared" si="6"/>
        <v>15.623167818307129</v>
      </c>
      <c r="N19" s="8">
        <f t="shared" si="7"/>
        <v>16.062628077430116</v>
      </c>
      <c r="O19" s="7">
        <v>1291700</v>
      </c>
      <c r="P19" s="7">
        <v>1378320</v>
      </c>
      <c r="Q19" s="7">
        <v>2341155</v>
      </c>
      <c r="R19" s="7">
        <v>3523628</v>
      </c>
      <c r="S19" s="7">
        <v>6103968</v>
      </c>
      <c r="T19" s="7">
        <v>1902964</v>
      </c>
      <c r="U19" s="7">
        <v>2056560</v>
      </c>
      <c r="V19" s="7">
        <v>2271407</v>
      </c>
      <c r="W19" s="7">
        <v>2572521</v>
      </c>
      <c r="X19" s="7">
        <v>3356460</v>
      </c>
      <c r="Y19" s="8">
        <f t="shared" si="8"/>
        <v>0.67878320346575127</v>
      </c>
      <c r="Z19" s="8">
        <f t="shared" si="9"/>
        <v>0.6702065585249154</v>
      </c>
      <c r="AA19" s="8">
        <f t="shared" si="10"/>
        <v>1.0307069582862076</v>
      </c>
      <c r="AB19" s="8">
        <f t="shared" si="11"/>
        <v>1.3697178759668045</v>
      </c>
      <c r="AC19" s="8">
        <f t="shared" si="12"/>
        <v>1.8185731395577482</v>
      </c>
      <c r="AD19" s="8">
        <v>5.7</v>
      </c>
      <c r="AE19" s="8">
        <v>5.46</v>
      </c>
      <c r="AF19" s="8">
        <v>4.67</v>
      </c>
      <c r="AG19" s="8">
        <v>5.41</v>
      </c>
      <c r="AH19" s="8">
        <v>5.39</v>
      </c>
      <c r="AI19" s="8">
        <v>8.07</v>
      </c>
      <c r="AJ19" s="8">
        <v>7.61</v>
      </c>
      <c r="AK19" s="8">
        <v>5.8</v>
      </c>
      <c r="AL19" s="8">
        <v>5.36</v>
      </c>
      <c r="AM19" s="8">
        <v>3.45</v>
      </c>
      <c r="AN19" s="8">
        <v>14.59</v>
      </c>
      <c r="AO19" s="8">
        <v>13.2</v>
      </c>
      <c r="AP19" s="8">
        <v>12.36</v>
      </c>
      <c r="AQ19" s="8">
        <v>13.7</v>
      </c>
      <c r="AR19" s="8">
        <v>11.61</v>
      </c>
      <c r="AS19" s="8">
        <v>7.5</v>
      </c>
      <c r="AT19" s="8">
        <v>7.75</v>
      </c>
      <c r="AU19" s="8">
        <v>7.5</v>
      </c>
      <c r="AV19" s="8">
        <v>4.75</v>
      </c>
      <c r="AW19" s="8">
        <v>4.25</v>
      </c>
      <c r="AX19" s="8">
        <v>6</v>
      </c>
      <c r="AY19" s="8">
        <v>8.39</v>
      </c>
      <c r="AZ19" s="8">
        <v>8.36</v>
      </c>
      <c r="BA19" s="8">
        <v>3.35</v>
      </c>
      <c r="BB19" s="8">
        <v>3.02</v>
      </c>
      <c r="BC19" s="8">
        <v>3.61</v>
      </c>
      <c r="BD19" s="8">
        <v>3.13</v>
      </c>
      <c r="BE19" s="7">
        <v>7727083000</v>
      </c>
      <c r="BF19" s="7">
        <v>8156497800</v>
      </c>
      <c r="BG19" s="7">
        <v>10542693500</v>
      </c>
      <c r="BH19" s="7">
        <v>11526332800</v>
      </c>
      <c r="BI19" s="7">
        <v>12401728500</v>
      </c>
      <c r="BJ19" s="7">
        <v>13589825700</v>
      </c>
      <c r="BK19" s="7">
        <v>14838311500</v>
      </c>
      <c r="BM19" s="18">
        <f t="shared" si="13"/>
        <v>5.5572691531849729</v>
      </c>
      <c r="BN19" s="18">
        <f t="shared" si="14"/>
        <v>29.255150415169606</v>
      </c>
      <c r="BO19" s="18">
        <f t="shared" si="15"/>
        <v>9.3300568777798567</v>
      </c>
      <c r="BP19" s="18">
        <f t="shared" si="16"/>
        <v>7.5947460062926524</v>
      </c>
      <c r="BQ19" s="18">
        <f t="shared" si="17"/>
        <v>9.5800936135636263</v>
      </c>
    </row>
    <row r="20" spans="1:69" ht="15.75" thickBot="1" x14ac:dyDescent="0.3">
      <c r="A20" s="1">
        <v>17</v>
      </c>
      <c r="B20" s="1"/>
      <c r="C20" s="1" t="s">
        <v>48</v>
      </c>
      <c r="D20" s="1" t="s">
        <v>49</v>
      </c>
      <c r="E20" s="7">
        <v>12439267</v>
      </c>
      <c r="F20" s="7">
        <v>13696417</v>
      </c>
      <c r="G20" s="7">
        <v>15226009</v>
      </c>
      <c r="H20" s="7">
        <v>16616239</v>
      </c>
      <c r="I20" s="7">
        <v>18146206</v>
      </c>
      <c r="J20" s="8">
        <f t="shared" si="3"/>
        <v>16.336368720709707</v>
      </c>
      <c r="K20" s="8">
        <f t="shared" si="4"/>
        <v>16.43264482374596</v>
      </c>
      <c r="L20" s="8">
        <f t="shared" si="5"/>
        <v>16.538515641942301</v>
      </c>
      <c r="M20" s="8">
        <f t="shared" si="6"/>
        <v>16.62589102816117</v>
      </c>
      <c r="N20" s="8">
        <f t="shared" si="7"/>
        <v>16.713972061011432</v>
      </c>
      <c r="O20" s="7">
        <v>2675166</v>
      </c>
      <c r="P20" s="7">
        <v>2758131</v>
      </c>
      <c r="Q20" s="7">
        <v>2762162</v>
      </c>
      <c r="R20" s="7">
        <v>2722208</v>
      </c>
      <c r="S20" s="7">
        <v>2851611</v>
      </c>
      <c r="T20" s="7">
        <v>9764101</v>
      </c>
      <c r="U20" s="7">
        <v>10938286</v>
      </c>
      <c r="V20" s="7">
        <v>12463847</v>
      </c>
      <c r="W20" s="7">
        <v>13894032</v>
      </c>
      <c r="X20" s="7">
        <v>15294595</v>
      </c>
      <c r="Y20" s="8">
        <f t="shared" si="8"/>
        <v>0.27397975502301747</v>
      </c>
      <c r="Z20" s="8">
        <f t="shared" si="9"/>
        <v>0.25215385664627893</v>
      </c>
      <c r="AA20" s="8">
        <f t="shared" si="10"/>
        <v>0.22161392064584876</v>
      </c>
      <c r="AB20" s="8">
        <f t="shared" si="11"/>
        <v>0.19592642366161242</v>
      </c>
      <c r="AC20" s="8">
        <f t="shared" si="12"/>
        <v>0.18644566920536307</v>
      </c>
      <c r="AD20" s="8">
        <v>11.9</v>
      </c>
      <c r="AE20" s="8">
        <v>11.2</v>
      </c>
      <c r="AF20" s="8">
        <v>11.87</v>
      </c>
      <c r="AG20" s="8">
        <v>11.91</v>
      </c>
      <c r="AH20" s="8">
        <v>11.66</v>
      </c>
      <c r="AI20" s="8">
        <v>16.61</v>
      </c>
      <c r="AJ20" s="8">
        <v>14.63</v>
      </c>
      <c r="AK20" s="8">
        <v>15.1</v>
      </c>
      <c r="AL20" s="8">
        <v>14.47</v>
      </c>
      <c r="AM20" s="8">
        <v>13.54</v>
      </c>
      <c r="AN20" s="8">
        <v>21.16</v>
      </c>
      <c r="AO20" s="8">
        <v>18.32</v>
      </c>
      <c r="AP20" s="8">
        <v>18.45</v>
      </c>
      <c r="AQ20" s="8">
        <v>17.3</v>
      </c>
      <c r="AR20" s="8">
        <v>16.07</v>
      </c>
      <c r="AS20" s="8">
        <v>7.5</v>
      </c>
      <c r="AT20" s="8">
        <v>7.75</v>
      </c>
      <c r="AU20" s="8">
        <v>7.5</v>
      </c>
      <c r="AV20" s="8">
        <v>4.75</v>
      </c>
      <c r="AW20" s="8">
        <v>4.25</v>
      </c>
      <c r="AX20" s="8">
        <v>6</v>
      </c>
      <c r="AY20" s="8">
        <v>8.39</v>
      </c>
      <c r="AZ20" s="8">
        <v>8.36</v>
      </c>
      <c r="BA20" s="8">
        <v>3.35</v>
      </c>
      <c r="BB20" s="8">
        <v>3.02</v>
      </c>
      <c r="BC20" s="8">
        <v>3.61</v>
      </c>
      <c r="BD20" s="8">
        <v>3.13</v>
      </c>
      <c r="BE20" s="7">
        <v>7727083000</v>
      </c>
      <c r="BF20" s="7">
        <v>8156497800</v>
      </c>
      <c r="BG20" s="7">
        <v>10542693500</v>
      </c>
      <c r="BH20" s="7">
        <v>11526332800</v>
      </c>
      <c r="BI20" s="7">
        <v>12401728500</v>
      </c>
      <c r="BJ20" s="7">
        <v>13589825700</v>
      </c>
      <c r="BK20" s="7">
        <v>14838311500</v>
      </c>
      <c r="BM20" s="18">
        <f t="shared" si="13"/>
        <v>5.5572691531849729</v>
      </c>
      <c r="BN20" s="18">
        <f t="shared" si="14"/>
        <v>29.255150415169606</v>
      </c>
      <c r="BO20" s="18">
        <f t="shared" si="15"/>
        <v>9.3300568777798567</v>
      </c>
      <c r="BP20" s="18">
        <f t="shared" si="16"/>
        <v>7.5947460062926524</v>
      </c>
      <c r="BQ20" s="18">
        <f t="shared" si="17"/>
        <v>9.5800936135636263</v>
      </c>
    </row>
    <row r="21" spans="1:69" ht="15.75" thickBot="1" x14ac:dyDescent="0.3">
      <c r="A21" s="1">
        <v>18</v>
      </c>
      <c r="B21" s="1"/>
      <c r="C21" s="1" t="s">
        <v>52</v>
      </c>
      <c r="D21" s="1" t="s">
        <v>53</v>
      </c>
      <c r="E21" s="7">
        <v>172557</v>
      </c>
      <c r="F21" s="7">
        <v>159951</v>
      </c>
      <c r="G21" s="7">
        <v>167063</v>
      </c>
      <c r="H21" s="7">
        <v>159564</v>
      </c>
      <c r="I21" s="7">
        <v>187057</v>
      </c>
      <c r="J21" s="8">
        <f t="shared" si="3"/>
        <v>12.058482895654612</v>
      </c>
      <c r="K21" s="8">
        <f t="shared" si="4"/>
        <v>11.982622797311857</v>
      </c>
      <c r="L21" s="8">
        <f t="shared" si="5"/>
        <v>12.026126265768678</v>
      </c>
      <c r="M21" s="8">
        <f t="shared" si="6"/>
        <v>11.980200374644706</v>
      </c>
      <c r="N21" s="8">
        <f t="shared" si="7"/>
        <v>12.139168662224954</v>
      </c>
      <c r="O21" s="7">
        <v>75461</v>
      </c>
      <c r="P21" s="7">
        <v>58729</v>
      </c>
      <c r="Q21" s="7">
        <v>61554</v>
      </c>
      <c r="R21" s="7">
        <v>50708</v>
      </c>
      <c r="S21" s="7">
        <v>68130</v>
      </c>
      <c r="T21" s="7">
        <v>97097</v>
      </c>
      <c r="U21" s="7">
        <v>101222</v>
      </c>
      <c r="V21" s="7">
        <v>105509</v>
      </c>
      <c r="W21" s="7">
        <v>108856</v>
      </c>
      <c r="X21" s="7">
        <v>118927</v>
      </c>
      <c r="Y21" s="8">
        <f t="shared" si="8"/>
        <v>0.77717128232592148</v>
      </c>
      <c r="Z21" s="8">
        <f t="shared" si="9"/>
        <v>0.58019995653118883</v>
      </c>
      <c r="AA21" s="8">
        <f t="shared" si="10"/>
        <v>0.58340046820650371</v>
      </c>
      <c r="AB21" s="8">
        <f t="shared" si="11"/>
        <v>0.46582641287572574</v>
      </c>
      <c r="AC21" s="8">
        <f t="shared" si="12"/>
        <v>0.57287243435048396</v>
      </c>
      <c r="AD21" s="8">
        <v>1.34</v>
      </c>
      <c r="AE21" s="8">
        <v>1.89</v>
      </c>
      <c r="AF21" s="8">
        <v>2.37</v>
      </c>
      <c r="AG21" s="8">
        <v>3.2</v>
      </c>
      <c r="AH21" s="8">
        <v>3.37</v>
      </c>
      <c r="AI21" s="8">
        <v>1.73</v>
      </c>
      <c r="AJ21" s="8">
        <v>2.58</v>
      </c>
      <c r="AK21" s="8">
        <v>3.08</v>
      </c>
      <c r="AL21" s="8">
        <v>4.47</v>
      </c>
      <c r="AM21" s="8">
        <v>4.5199999999999996</v>
      </c>
      <c r="AN21" s="8">
        <v>3.07</v>
      </c>
      <c r="AO21" s="8">
        <v>4.07</v>
      </c>
      <c r="AP21" s="8">
        <v>4.88</v>
      </c>
      <c r="AQ21" s="8">
        <v>6.55</v>
      </c>
      <c r="AR21" s="8">
        <v>7.1</v>
      </c>
      <c r="AS21" s="8">
        <v>7.5</v>
      </c>
      <c r="AT21" s="8">
        <v>7.75</v>
      </c>
      <c r="AU21" s="8">
        <v>7.5</v>
      </c>
      <c r="AV21" s="8">
        <v>4.75</v>
      </c>
      <c r="AW21" s="8">
        <v>4.25</v>
      </c>
      <c r="AX21" s="8">
        <v>6</v>
      </c>
      <c r="AY21" s="8">
        <v>8.39</v>
      </c>
      <c r="AZ21" s="8">
        <v>8.36</v>
      </c>
      <c r="BA21" s="8">
        <v>3.35</v>
      </c>
      <c r="BB21" s="8">
        <v>3.02</v>
      </c>
      <c r="BC21" s="8">
        <v>3.61</v>
      </c>
      <c r="BD21" s="8">
        <v>3.13</v>
      </c>
      <c r="BE21" s="7">
        <v>7727083000</v>
      </c>
      <c r="BF21" s="7">
        <v>8156497800</v>
      </c>
      <c r="BG21" s="7">
        <v>10542693500</v>
      </c>
      <c r="BH21" s="7">
        <v>11526332800</v>
      </c>
      <c r="BI21" s="7">
        <v>12401728500</v>
      </c>
      <c r="BJ21" s="7">
        <v>13589825700</v>
      </c>
      <c r="BK21" s="7">
        <v>14838311500</v>
      </c>
      <c r="BM21" s="18">
        <f t="shared" si="13"/>
        <v>5.5572691531849729</v>
      </c>
      <c r="BN21" s="18">
        <f t="shared" si="14"/>
        <v>29.255150415169606</v>
      </c>
      <c r="BO21" s="18">
        <f t="shared" si="15"/>
        <v>9.3300568777798567</v>
      </c>
      <c r="BP21" s="18">
        <f t="shared" si="16"/>
        <v>7.5947460062926524</v>
      </c>
      <c r="BQ21" s="18">
        <f t="shared" si="17"/>
        <v>9.5800936135636263</v>
      </c>
    </row>
    <row r="22" spans="1:69" ht="15.75" thickBot="1" x14ac:dyDescent="0.3">
      <c r="A22" s="1">
        <v>19</v>
      </c>
      <c r="B22" s="1"/>
      <c r="C22" s="1" t="s">
        <v>58</v>
      </c>
      <c r="D22" s="1" t="s">
        <v>59</v>
      </c>
      <c r="E22" s="7">
        <v>5609557</v>
      </c>
      <c r="F22" s="7">
        <v>6284729</v>
      </c>
      <c r="G22" s="7">
        <v>6585807</v>
      </c>
      <c r="H22" s="7">
        <v>7434900</v>
      </c>
      <c r="I22" s="7">
        <v>7869975</v>
      </c>
      <c r="J22" s="8">
        <f t="shared" si="3"/>
        <v>15.539982308248982</v>
      </c>
      <c r="K22" s="8">
        <f t="shared" si="4"/>
        <v>15.653633280540657</v>
      </c>
      <c r="L22" s="8">
        <f t="shared" si="5"/>
        <v>15.700427436903574</v>
      </c>
      <c r="M22" s="8">
        <f t="shared" si="6"/>
        <v>15.821695687886816</v>
      </c>
      <c r="N22" s="8">
        <f t="shared" si="7"/>
        <v>15.878565443768464</v>
      </c>
      <c r="O22" s="7">
        <v>1527429</v>
      </c>
      <c r="P22" s="7">
        <v>1947588</v>
      </c>
      <c r="Q22" s="7">
        <v>1950534</v>
      </c>
      <c r="R22" s="7">
        <v>2352892</v>
      </c>
      <c r="S22" s="7">
        <v>2437127</v>
      </c>
      <c r="T22" s="7">
        <v>4082128</v>
      </c>
      <c r="U22" s="7">
        <v>4377141</v>
      </c>
      <c r="V22" s="7">
        <v>4635273</v>
      </c>
      <c r="W22" s="7">
        <v>5082008</v>
      </c>
      <c r="X22" s="7">
        <v>5432127</v>
      </c>
      <c r="Y22" s="8">
        <f t="shared" si="8"/>
        <v>0.37417469515899549</v>
      </c>
      <c r="Z22" s="8">
        <f t="shared" si="9"/>
        <v>0.44494522794673508</v>
      </c>
      <c r="AA22" s="8">
        <f t="shared" si="10"/>
        <v>0.42080239934088026</v>
      </c>
      <c r="AB22" s="8">
        <f t="shared" si="11"/>
        <v>0.46298470998077923</v>
      </c>
      <c r="AC22" s="8">
        <f t="shared" si="12"/>
        <v>0.44865059303657667</v>
      </c>
      <c r="AD22" s="8">
        <v>7.73</v>
      </c>
      <c r="AE22" s="8">
        <v>6.38</v>
      </c>
      <c r="AF22" s="8">
        <v>5.87</v>
      </c>
      <c r="AG22" s="8">
        <v>5.69</v>
      </c>
      <c r="AH22" s="8">
        <v>5.08</v>
      </c>
      <c r="AI22" s="8">
        <v>10.36</v>
      </c>
      <c r="AJ22" s="8">
        <v>8.31</v>
      </c>
      <c r="AK22" s="8">
        <v>8.14</v>
      </c>
      <c r="AL22" s="8">
        <v>7.31</v>
      </c>
      <c r="AM22" s="8">
        <v>6.51</v>
      </c>
      <c r="AN22" s="8">
        <v>14.23</v>
      </c>
      <c r="AO22" s="8">
        <v>12.03</v>
      </c>
      <c r="AP22" s="8">
        <v>11.57</v>
      </c>
      <c r="AQ22" s="8">
        <v>10.7</v>
      </c>
      <c r="AR22" s="8">
        <v>9.42</v>
      </c>
      <c r="AS22" s="8">
        <v>7.5</v>
      </c>
      <c r="AT22" s="8">
        <v>7.75</v>
      </c>
      <c r="AU22" s="8">
        <v>7.5</v>
      </c>
      <c r="AV22" s="8">
        <v>4.75</v>
      </c>
      <c r="AW22" s="8">
        <v>4.25</v>
      </c>
      <c r="AX22" s="8">
        <v>6</v>
      </c>
      <c r="AY22" s="8">
        <v>8.39</v>
      </c>
      <c r="AZ22" s="8">
        <v>8.36</v>
      </c>
      <c r="BA22" s="8">
        <v>3.35</v>
      </c>
      <c r="BB22" s="8">
        <v>3.02</v>
      </c>
      <c r="BC22" s="8">
        <v>3.61</v>
      </c>
      <c r="BD22" s="8">
        <v>3.13</v>
      </c>
      <c r="BE22" s="7">
        <v>7727083000</v>
      </c>
      <c r="BF22" s="7">
        <v>8156497800</v>
      </c>
      <c r="BG22" s="7">
        <v>10542693500</v>
      </c>
      <c r="BH22" s="7">
        <v>11526332800</v>
      </c>
      <c r="BI22" s="7">
        <v>12401728500</v>
      </c>
      <c r="BJ22" s="7">
        <v>13589825700</v>
      </c>
      <c r="BK22" s="7">
        <v>14838311500</v>
      </c>
      <c r="BM22" s="18">
        <f t="shared" si="13"/>
        <v>5.5572691531849729</v>
      </c>
      <c r="BN22" s="18">
        <f t="shared" si="14"/>
        <v>29.255150415169606</v>
      </c>
      <c r="BO22" s="18">
        <f t="shared" si="15"/>
        <v>9.3300568777798567</v>
      </c>
      <c r="BP22" s="18">
        <f t="shared" si="16"/>
        <v>7.5947460062926524</v>
      </c>
      <c r="BQ22" s="18">
        <f t="shared" si="17"/>
        <v>9.5800936135636263</v>
      </c>
    </row>
    <row r="23" spans="1:69" ht="15.75" thickBot="1" x14ac:dyDescent="0.3">
      <c r="A23" s="1">
        <v>20</v>
      </c>
      <c r="B23" t="s">
        <v>68</v>
      </c>
      <c r="C23" s="1" t="s">
        <v>62</v>
      </c>
      <c r="D23" s="1" t="s">
        <v>63</v>
      </c>
      <c r="E23" s="7">
        <v>960333</v>
      </c>
      <c r="F23" s="7">
        <v>1177094</v>
      </c>
      <c r="G23" s="7">
        <v>1142273</v>
      </c>
      <c r="H23" s="7">
        <v>1328292</v>
      </c>
      <c r="I23" s="7">
        <v>1391416</v>
      </c>
      <c r="J23" s="8">
        <f t="shared" si="3"/>
        <v>13.775035378296796</v>
      </c>
      <c r="K23" s="8">
        <f t="shared" si="4"/>
        <v>13.978559247114623</v>
      </c>
      <c r="L23" s="8">
        <f t="shared" si="5"/>
        <v>13.948530694919887</v>
      </c>
      <c r="M23" s="8">
        <f t="shared" si="6"/>
        <v>14.09940446436663</v>
      </c>
      <c r="N23" s="8">
        <f t="shared" si="7"/>
        <v>14.145832491614993</v>
      </c>
      <c r="O23" s="7">
        <v>588300</v>
      </c>
      <c r="P23" s="7">
        <v>798173</v>
      </c>
      <c r="Q23" s="7">
        <v>722489</v>
      </c>
      <c r="R23" s="7">
        <v>842752</v>
      </c>
      <c r="S23" s="7">
        <v>836245</v>
      </c>
      <c r="T23" s="7">
        <v>372033</v>
      </c>
      <c r="U23" s="7">
        <v>378921</v>
      </c>
      <c r="V23" s="7">
        <v>419784</v>
      </c>
      <c r="W23" s="7">
        <v>485540</v>
      </c>
      <c r="X23" s="7">
        <v>555171</v>
      </c>
      <c r="Y23" s="8">
        <f t="shared" si="8"/>
        <v>1.5813113352847732</v>
      </c>
      <c r="Z23" s="8">
        <f t="shared" si="9"/>
        <v>2.106436433979642</v>
      </c>
      <c r="AA23" s="8">
        <f t="shared" si="10"/>
        <v>1.7210970403826731</v>
      </c>
      <c r="AB23" s="8">
        <f t="shared" si="11"/>
        <v>1.7357004572228858</v>
      </c>
      <c r="AC23" s="8">
        <f t="shared" si="12"/>
        <v>1.5062836495422132</v>
      </c>
      <c r="AD23" s="8">
        <v>2.81</v>
      </c>
      <c r="AE23" s="8">
        <v>0.67</v>
      </c>
      <c r="AF23" s="8">
        <v>2.36</v>
      </c>
      <c r="AG23" s="8">
        <v>3.07</v>
      </c>
      <c r="AH23" s="8">
        <v>3.3</v>
      </c>
      <c r="AI23" s="8">
        <v>4.76</v>
      </c>
      <c r="AJ23" s="8">
        <v>0.97</v>
      </c>
      <c r="AK23" s="8">
        <v>4.13</v>
      </c>
      <c r="AL23" s="8">
        <v>5.19</v>
      </c>
      <c r="AM23" s="8">
        <v>5.52</v>
      </c>
      <c r="AN23" s="8">
        <v>12.28</v>
      </c>
      <c r="AO23" s="8">
        <v>3.03</v>
      </c>
      <c r="AP23" s="8">
        <v>11.23</v>
      </c>
      <c r="AQ23" s="8">
        <v>14.2</v>
      </c>
      <c r="AR23" s="8">
        <v>13.83</v>
      </c>
      <c r="AS23" s="8">
        <v>7.5</v>
      </c>
      <c r="AT23" s="8">
        <v>7.75</v>
      </c>
      <c r="AU23" s="8">
        <v>7.5</v>
      </c>
      <c r="AV23" s="8">
        <v>4.75</v>
      </c>
      <c r="AW23" s="8">
        <v>4.25</v>
      </c>
      <c r="AX23" s="8">
        <v>6</v>
      </c>
      <c r="AY23" s="8">
        <v>8.39</v>
      </c>
      <c r="AZ23" s="8">
        <v>8.36</v>
      </c>
      <c r="BA23" s="8">
        <v>3.35</v>
      </c>
      <c r="BB23" s="8">
        <v>3.02</v>
      </c>
      <c r="BC23" s="8">
        <v>3.61</v>
      </c>
      <c r="BD23" s="8">
        <v>3.13</v>
      </c>
      <c r="BE23" s="7">
        <v>7727083000</v>
      </c>
      <c r="BF23" s="7">
        <v>8156497800</v>
      </c>
      <c r="BG23" s="7">
        <v>10542693500</v>
      </c>
      <c r="BH23" s="7">
        <v>11526332800</v>
      </c>
      <c r="BI23" s="7">
        <v>12401728500</v>
      </c>
      <c r="BJ23" s="7">
        <v>13589825700</v>
      </c>
      <c r="BK23" s="7">
        <v>14838311500</v>
      </c>
      <c r="BM23" s="18">
        <f t="shared" si="13"/>
        <v>5.5572691531849729</v>
      </c>
      <c r="BN23" s="18">
        <f t="shared" si="14"/>
        <v>29.255150415169606</v>
      </c>
      <c r="BO23" s="18">
        <f t="shared" si="15"/>
        <v>9.3300568777798567</v>
      </c>
      <c r="BP23" s="18">
        <f t="shared" si="16"/>
        <v>7.5947460062926524</v>
      </c>
      <c r="BQ23" s="18">
        <f t="shared" si="17"/>
        <v>9.5800936135636263</v>
      </c>
    </row>
    <row r="24" spans="1:69" ht="15.75" thickBot="1" x14ac:dyDescent="0.3">
      <c r="A24" s="1">
        <v>21</v>
      </c>
      <c r="B24" s="1"/>
      <c r="C24" s="19" t="s">
        <v>64</v>
      </c>
      <c r="D24" s="1" t="s">
        <v>65</v>
      </c>
      <c r="E24" s="7">
        <v>100.32</v>
      </c>
      <c r="F24" s="7">
        <v>133.83000000000001</v>
      </c>
      <c r="G24" s="7">
        <v>139.81</v>
      </c>
      <c r="H24" s="7">
        <v>149.41999999999999</v>
      </c>
      <c r="I24" s="7">
        <v>154.09</v>
      </c>
      <c r="J24" s="8">
        <f t="shared" si="3"/>
        <v>4.6083650768846107</v>
      </c>
      <c r="K24" s="8">
        <f t="shared" si="4"/>
        <v>4.8965703378082832</v>
      </c>
      <c r="L24" s="8">
        <f t="shared" si="5"/>
        <v>4.9402843579997331</v>
      </c>
      <c r="M24" s="8">
        <f t="shared" si="6"/>
        <v>5.0067611325476555</v>
      </c>
      <c r="N24" s="8">
        <f t="shared" si="7"/>
        <v>5.0375368472937616</v>
      </c>
      <c r="O24" s="7">
        <v>32.369999999999997</v>
      </c>
      <c r="P24" s="7">
        <v>40.46</v>
      </c>
      <c r="Q24" s="7">
        <v>50.8</v>
      </c>
      <c r="R24" s="7">
        <v>57.92</v>
      </c>
      <c r="S24" s="7">
        <v>59.44</v>
      </c>
      <c r="T24" s="7">
        <v>67.95</v>
      </c>
      <c r="U24" s="7">
        <v>93.37</v>
      </c>
      <c r="V24" s="7">
        <v>89.01</v>
      </c>
      <c r="W24" s="7">
        <v>91.5</v>
      </c>
      <c r="X24" s="7">
        <v>94.65</v>
      </c>
      <c r="Y24" s="8">
        <f t="shared" si="8"/>
        <v>0.47637969094922733</v>
      </c>
      <c r="Z24" s="8">
        <f t="shared" si="9"/>
        <v>0.43332976330727213</v>
      </c>
      <c r="AA24" s="8">
        <f t="shared" si="10"/>
        <v>0.57072239074261311</v>
      </c>
      <c r="AB24" s="8">
        <f t="shared" si="11"/>
        <v>0.63300546448087436</v>
      </c>
      <c r="AC24" s="8">
        <f t="shared" si="12"/>
        <v>0.62799788695192804</v>
      </c>
      <c r="AD24" s="8">
        <v>-1.25</v>
      </c>
      <c r="AE24" s="8">
        <v>27.71</v>
      </c>
      <c r="AF24" s="8">
        <v>-4.3899999999999997</v>
      </c>
      <c r="AG24" s="8">
        <v>2.19</v>
      </c>
      <c r="AH24" s="8">
        <v>2.19</v>
      </c>
      <c r="AI24" s="8">
        <v>-1.1499999999999999</v>
      </c>
      <c r="AJ24" s="8">
        <v>18.989999999999998</v>
      </c>
      <c r="AK24" s="8">
        <v>-3.12</v>
      </c>
      <c r="AL24" s="8">
        <v>1.67</v>
      </c>
      <c r="AM24" s="8">
        <v>1.67</v>
      </c>
      <c r="AN24" s="8">
        <v>-1.23</v>
      </c>
      <c r="AO24" s="8">
        <v>27.23</v>
      </c>
      <c r="AP24" s="8">
        <v>-4.9000000000000004</v>
      </c>
      <c r="AQ24" s="8">
        <v>2.72</v>
      </c>
      <c r="AR24" s="8">
        <v>2.72</v>
      </c>
      <c r="AS24" s="8">
        <v>7.5</v>
      </c>
      <c r="AT24" s="8">
        <v>7.75</v>
      </c>
      <c r="AU24" s="8">
        <v>7.5</v>
      </c>
      <c r="AV24" s="8">
        <v>4.75</v>
      </c>
      <c r="AW24" s="8">
        <v>4.25</v>
      </c>
      <c r="AX24" s="8">
        <v>6</v>
      </c>
      <c r="AY24" s="8">
        <v>8.39</v>
      </c>
      <c r="AZ24" s="8">
        <v>8.36</v>
      </c>
      <c r="BA24" s="8">
        <v>3.35</v>
      </c>
      <c r="BB24" s="8">
        <v>3.02</v>
      </c>
      <c r="BC24" s="8">
        <v>3.61</v>
      </c>
      <c r="BD24" s="8">
        <v>3.13</v>
      </c>
      <c r="BE24" s="7">
        <v>7727083000</v>
      </c>
      <c r="BF24" s="7">
        <v>8156497800</v>
      </c>
      <c r="BG24" s="7">
        <v>10542693500</v>
      </c>
      <c r="BH24" s="7">
        <v>11526332800</v>
      </c>
      <c r="BI24" s="7">
        <v>12401728500</v>
      </c>
      <c r="BJ24" s="7">
        <v>13589825700</v>
      </c>
      <c r="BK24" s="7">
        <v>14838311500</v>
      </c>
      <c r="BM24" s="18">
        <f t="shared" si="13"/>
        <v>5.5572691531849729</v>
      </c>
      <c r="BN24" s="18">
        <f t="shared" si="14"/>
        <v>29.255150415169606</v>
      </c>
      <c r="BO24" s="18">
        <f t="shared" si="15"/>
        <v>9.3300568777798567</v>
      </c>
      <c r="BP24" s="18">
        <f t="shared" si="16"/>
        <v>7.5947460062926524</v>
      </c>
      <c r="BQ24" s="18">
        <f t="shared" si="17"/>
        <v>9.5800936135636263</v>
      </c>
    </row>
    <row r="25" spans="1:69" ht="15.75" thickBot="1" x14ac:dyDescent="0.3">
      <c r="A25" s="1">
        <v>22</v>
      </c>
      <c r="B25" s="1"/>
      <c r="C25" s="19" t="s">
        <v>66</v>
      </c>
      <c r="D25" s="1" t="s">
        <v>67</v>
      </c>
      <c r="E25" s="7">
        <v>808892</v>
      </c>
      <c r="F25" s="7">
        <v>793093</v>
      </c>
      <c r="G25" s="7">
        <v>810365</v>
      </c>
      <c r="H25" s="7">
        <v>834548</v>
      </c>
      <c r="I25" s="7">
        <v>786705</v>
      </c>
      <c r="J25" s="8">
        <f t="shared" si="3"/>
        <v>13.6034206889831</v>
      </c>
      <c r="K25" s="8">
        <f t="shared" si="4"/>
        <v>13.583695769907129</v>
      </c>
      <c r="L25" s="8">
        <f t="shared" si="5"/>
        <v>13.605240042435094</v>
      </c>
      <c r="M25" s="8">
        <f t="shared" si="6"/>
        <v>13.634645539902584</v>
      </c>
      <c r="N25" s="8">
        <f t="shared" si="7"/>
        <v>13.575608615960032</v>
      </c>
      <c r="O25" s="7">
        <v>413238</v>
      </c>
      <c r="P25" s="7">
        <v>391881</v>
      </c>
      <c r="Q25" s="7">
        <v>402193</v>
      </c>
      <c r="R25" s="7">
        <v>458292</v>
      </c>
      <c r="S25" s="7">
        <v>456214</v>
      </c>
      <c r="T25" s="7">
        <v>395654</v>
      </c>
      <c r="U25" s="7">
        <v>401212</v>
      </c>
      <c r="V25" s="7">
        <v>408172</v>
      </c>
      <c r="W25" s="7">
        <v>376256</v>
      </c>
      <c r="X25" s="7">
        <v>330491</v>
      </c>
      <c r="Y25" s="8">
        <f t="shared" si="8"/>
        <v>1.0444428718021301</v>
      </c>
      <c r="Z25" s="8">
        <f t="shared" si="9"/>
        <v>0.97674296880452227</v>
      </c>
      <c r="AA25" s="8">
        <f t="shared" si="10"/>
        <v>0.98535176347226172</v>
      </c>
      <c r="AB25" s="8">
        <f t="shared" si="11"/>
        <v>1.2180324034699779</v>
      </c>
      <c r="AC25" s="8">
        <f t="shared" si="12"/>
        <v>1.3804127797731254</v>
      </c>
      <c r="AD25" s="8">
        <v>0.3</v>
      </c>
      <c r="AE25" s="8">
        <v>0.9</v>
      </c>
      <c r="AF25" s="8">
        <v>1.7</v>
      </c>
      <c r="AG25" s="8">
        <v>-7.6</v>
      </c>
      <c r="AH25" s="8">
        <v>-10.199999999999999</v>
      </c>
      <c r="AI25" s="8">
        <v>0.2</v>
      </c>
      <c r="AJ25" s="8">
        <v>0.5</v>
      </c>
      <c r="AK25" s="8">
        <v>0.9</v>
      </c>
      <c r="AL25" s="8">
        <v>-3.7</v>
      </c>
      <c r="AM25" s="8">
        <v>-5.9</v>
      </c>
      <c r="AN25" s="8">
        <v>0.4</v>
      </c>
      <c r="AO25" s="8">
        <v>1</v>
      </c>
      <c r="AP25" s="8">
        <v>1.7</v>
      </c>
      <c r="AQ25" s="8">
        <v>-8.3000000000000007</v>
      </c>
      <c r="AR25" s="8">
        <v>-14</v>
      </c>
      <c r="AS25" s="8">
        <v>7.5</v>
      </c>
      <c r="AT25" s="8">
        <v>7.75</v>
      </c>
      <c r="AU25" s="8">
        <v>7.5</v>
      </c>
      <c r="AV25" s="8">
        <v>4.75</v>
      </c>
      <c r="AW25" s="8">
        <v>4.25</v>
      </c>
      <c r="AX25" s="8">
        <v>6</v>
      </c>
      <c r="AY25" s="8">
        <v>8.39</v>
      </c>
      <c r="AZ25" s="8">
        <v>8.36</v>
      </c>
      <c r="BA25" s="8">
        <v>3.35</v>
      </c>
      <c r="BB25" s="8">
        <v>3.02</v>
      </c>
      <c r="BC25" s="8">
        <v>3.61</v>
      </c>
      <c r="BD25" s="8">
        <v>3.13</v>
      </c>
      <c r="BE25" s="7">
        <v>7727083000</v>
      </c>
      <c r="BF25" s="7">
        <v>8156497800</v>
      </c>
      <c r="BG25" s="7">
        <v>10542693500</v>
      </c>
      <c r="BH25" s="7">
        <v>11526332800</v>
      </c>
      <c r="BI25" s="7">
        <v>12401728500</v>
      </c>
      <c r="BJ25" s="7">
        <v>13589825700</v>
      </c>
      <c r="BK25" s="7">
        <v>14838311500</v>
      </c>
      <c r="BM25" s="18">
        <f t="shared" si="13"/>
        <v>5.5572691531849729</v>
      </c>
      <c r="BN25" s="18">
        <f t="shared" si="14"/>
        <v>29.255150415169606</v>
      </c>
      <c r="BO25" s="18">
        <f t="shared" si="15"/>
        <v>9.3300568777798567</v>
      </c>
      <c r="BP25" s="18">
        <f t="shared" si="16"/>
        <v>7.5947460062926524</v>
      </c>
      <c r="BQ25" s="18">
        <f t="shared" si="17"/>
        <v>9.5800936135636263</v>
      </c>
    </row>
    <row r="26" spans="1:69" x14ac:dyDescent="0.25"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</row>
  </sheetData>
  <mergeCells count="12">
    <mergeCell ref="BL2:BR2"/>
    <mergeCell ref="E2:I2"/>
    <mergeCell ref="O2:S2"/>
    <mergeCell ref="T2:X2"/>
    <mergeCell ref="AD2:AH2"/>
    <mergeCell ref="AI2:AM2"/>
    <mergeCell ref="BE2:BK2"/>
    <mergeCell ref="AS2:AX2"/>
    <mergeCell ref="AZ2:BD2"/>
    <mergeCell ref="J2:N2"/>
    <mergeCell ref="Y2:AC2"/>
    <mergeCell ref="AN2:AR2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0337F-8C38-4400-8E5F-745D87581A13}">
  <dimension ref="A1:BR21"/>
  <sheetViews>
    <sheetView tabSelected="1" topLeftCell="Q1" workbookViewId="0">
      <selection activeCell="AC4" sqref="AC4:AC20"/>
    </sheetView>
  </sheetViews>
  <sheetFormatPr defaultRowHeight="15" x14ac:dyDescent="0.25"/>
  <cols>
    <col min="2" max="2" width="28.85546875" customWidth="1"/>
    <col min="4" max="4" width="36.7109375" customWidth="1"/>
    <col min="5" max="6" width="15.7109375" customWidth="1"/>
    <col min="7" max="7" width="16.28515625" customWidth="1"/>
    <col min="8" max="8" width="14.85546875" customWidth="1"/>
    <col min="9" max="14" width="15.140625" customWidth="1"/>
    <col min="15" max="21" width="12.5703125" bestFit="1" customWidth="1"/>
    <col min="22" max="24" width="14.28515625" bestFit="1" customWidth="1"/>
    <col min="25" max="29" width="14.28515625" customWidth="1"/>
    <col min="37" max="37" width="9.5703125" bestFit="1" customWidth="1"/>
    <col min="57" max="58" width="16.85546875" bestFit="1" customWidth="1"/>
    <col min="59" max="59" width="18" bestFit="1" customWidth="1"/>
    <col min="60" max="60" width="15.85546875" customWidth="1"/>
    <col min="61" max="63" width="15.28515625" bestFit="1" customWidth="1"/>
  </cols>
  <sheetData>
    <row r="1" spans="1:70" x14ac:dyDescent="0.25">
      <c r="A1" t="s">
        <v>70</v>
      </c>
    </row>
    <row r="2" spans="1:70" ht="15.75" thickBot="1" x14ac:dyDescent="0.3">
      <c r="E2" s="11" t="s">
        <v>71</v>
      </c>
      <c r="F2" s="11"/>
      <c r="G2" s="11"/>
      <c r="H2" s="11"/>
      <c r="I2" s="11"/>
      <c r="J2" s="15" t="s">
        <v>80</v>
      </c>
      <c r="K2" s="16"/>
      <c r="L2" s="16"/>
      <c r="M2" s="16"/>
      <c r="N2" s="17"/>
      <c r="O2" s="11" t="s">
        <v>72</v>
      </c>
      <c r="P2" s="11"/>
      <c r="Q2" s="11"/>
      <c r="R2" s="11"/>
      <c r="S2" s="11"/>
      <c r="T2" s="12" t="s">
        <v>73</v>
      </c>
      <c r="U2" s="13"/>
      <c r="V2" s="13"/>
      <c r="W2" s="13"/>
      <c r="X2" s="14"/>
      <c r="Y2" s="15" t="s">
        <v>81</v>
      </c>
      <c r="Z2" s="16"/>
      <c r="AA2" s="16"/>
      <c r="AB2" s="16"/>
      <c r="AC2" s="17"/>
      <c r="AD2" s="12" t="s">
        <v>74</v>
      </c>
      <c r="AE2" s="13"/>
      <c r="AF2" s="13"/>
      <c r="AG2" s="13"/>
      <c r="AH2" s="14"/>
      <c r="AI2" s="11" t="s">
        <v>75</v>
      </c>
      <c r="AJ2" s="11"/>
      <c r="AK2" s="11"/>
      <c r="AL2" s="11"/>
      <c r="AM2" s="11"/>
      <c r="AN2" s="11" t="s">
        <v>76</v>
      </c>
      <c r="AO2" s="11"/>
      <c r="AP2" s="11"/>
      <c r="AQ2" s="11"/>
      <c r="AR2" s="11"/>
      <c r="AS2" s="12" t="s">
        <v>77</v>
      </c>
      <c r="AT2" s="13"/>
      <c r="AU2" s="13"/>
      <c r="AV2" s="13"/>
      <c r="AW2" s="13"/>
      <c r="AX2" s="14"/>
      <c r="AY2" s="10"/>
      <c r="AZ2" s="11" t="s">
        <v>78</v>
      </c>
      <c r="BA2" s="11"/>
      <c r="BB2" s="11"/>
      <c r="BC2" s="11"/>
      <c r="BD2" s="11"/>
      <c r="BE2" s="12" t="s">
        <v>79</v>
      </c>
      <c r="BF2" s="13"/>
      <c r="BG2" s="13"/>
      <c r="BH2" s="13"/>
      <c r="BI2" s="13"/>
      <c r="BJ2" s="13"/>
      <c r="BK2" s="14"/>
      <c r="BL2" s="12" t="s">
        <v>82</v>
      </c>
      <c r="BM2" s="13"/>
      <c r="BN2" s="13"/>
      <c r="BO2" s="13"/>
      <c r="BP2" s="13"/>
      <c r="BQ2" s="13"/>
      <c r="BR2" s="14"/>
    </row>
    <row r="3" spans="1:70" ht="15.75" customHeight="1" thickBot="1" x14ac:dyDescent="0.3">
      <c r="A3" s="1" t="s">
        <v>0</v>
      </c>
      <c r="B3" s="1" t="s">
        <v>69</v>
      </c>
      <c r="C3" s="1" t="s">
        <v>1</v>
      </c>
      <c r="D3" s="5" t="s">
        <v>2</v>
      </c>
      <c r="E3" s="6">
        <v>2014</v>
      </c>
      <c r="F3" s="6">
        <v>2015</v>
      </c>
      <c r="G3" s="6">
        <v>2016</v>
      </c>
      <c r="H3" s="6">
        <v>2017</v>
      </c>
      <c r="I3" s="6">
        <v>2018</v>
      </c>
      <c r="J3" s="6">
        <v>2014</v>
      </c>
      <c r="K3" s="6">
        <v>2015</v>
      </c>
      <c r="L3" s="6">
        <v>2016</v>
      </c>
      <c r="M3" s="6">
        <v>2017</v>
      </c>
      <c r="N3" s="6">
        <v>2018</v>
      </c>
      <c r="O3" s="6">
        <v>2014</v>
      </c>
      <c r="P3" s="6">
        <v>2015</v>
      </c>
      <c r="Q3" s="6">
        <v>2016</v>
      </c>
      <c r="R3" s="6">
        <v>2017</v>
      </c>
      <c r="S3" s="6">
        <v>2018</v>
      </c>
      <c r="T3" s="6">
        <v>2014</v>
      </c>
      <c r="U3" s="6">
        <v>2015</v>
      </c>
      <c r="V3" s="6">
        <v>2016</v>
      </c>
      <c r="W3" s="6">
        <v>2017</v>
      </c>
      <c r="X3" s="6">
        <v>2018</v>
      </c>
      <c r="Y3" s="6">
        <v>2014</v>
      </c>
      <c r="Z3" s="6">
        <v>2015</v>
      </c>
      <c r="AA3" s="6">
        <v>2016</v>
      </c>
      <c r="AB3" s="6">
        <v>2017</v>
      </c>
      <c r="AC3" s="6">
        <v>2018</v>
      </c>
      <c r="AD3" s="6">
        <v>2014</v>
      </c>
      <c r="AE3" s="6">
        <v>2015</v>
      </c>
      <c r="AF3" s="6">
        <v>2016</v>
      </c>
      <c r="AG3" s="6">
        <v>2017</v>
      </c>
      <c r="AH3" s="6">
        <v>2018</v>
      </c>
      <c r="AI3" s="6">
        <v>2014</v>
      </c>
      <c r="AJ3" s="6">
        <v>2015</v>
      </c>
      <c r="AK3" s="6">
        <v>2016</v>
      </c>
      <c r="AL3" s="6">
        <v>2017</v>
      </c>
      <c r="AM3" s="6">
        <v>2018</v>
      </c>
      <c r="AN3" s="6">
        <v>2014</v>
      </c>
      <c r="AO3" s="6">
        <v>2015</v>
      </c>
      <c r="AP3" s="6">
        <v>2016</v>
      </c>
      <c r="AQ3" s="6">
        <v>2017</v>
      </c>
      <c r="AR3" s="6">
        <v>2018</v>
      </c>
      <c r="AS3" s="6">
        <v>2013</v>
      </c>
      <c r="AT3" s="6">
        <v>2014</v>
      </c>
      <c r="AU3" s="6">
        <v>2015</v>
      </c>
      <c r="AV3" s="6">
        <v>2016</v>
      </c>
      <c r="AW3" s="6">
        <v>2017</v>
      </c>
      <c r="AX3" s="6">
        <v>2018</v>
      </c>
      <c r="AY3" s="6">
        <v>2013</v>
      </c>
      <c r="AZ3" s="6">
        <v>2014</v>
      </c>
      <c r="BA3" s="6">
        <v>2015</v>
      </c>
      <c r="BB3" s="6">
        <v>2016</v>
      </c>
      <c r="BC3" s="6">
        <v>2017</v>
      </c>
      <c r="BD3" s="6">
        <v>2018</v>
      </c>
      <c r="BE3" s="6">
        <v>2012</v>
      </c>
      <c r="BF3" s="6">
        <v>2013</v>
      </c>
      <c r="BG3" s="6">
        <v>2014</v>
      </c>
      <c r="BH3" s="6">
        <v>2015</v>
      </c>
      <c r="BI3" s="6">
        <v>2016</v>
      </c>
      <c r="BJ3" s="6">
        <v>2017</v>
      </c>
      <c r="BK3" s="6">
        <v>2018</v>
      </c>
      <c r="BL3" s="6">
        <v>2012</v>
      </c>
      <c r="BM3" s="6">
        <v>2013</v>
      </c>
      <c r="BN3" s="6">
        <v>2014</v>
      </c>
      <c r="BO3" s="6">
        <v>2015</v>
      </c>
      <c r="BP3" s="6">
        <v>2016</v>
      </c>
      <c r="BQ3" s="6">
        <v>2017</v>
      </c>
      <c r="BR3" s="6">
        <v>2018</v>
      </c>
    </row>
    <row r="4" spans="1:70" ht="15.75" customHeight="1" thickBot="1" x14ac:dyDescent="0.3">
      <c r="A4" s="1">
        <v>1</v>
      </c>
      <c r="B4" s="2" t="s">
        <v>33</v>
      </c>
      <c r="C4" s="1" t="s">
        <v>3</v>
      </c>
      <c r="D4" s="1" t="s">
        <v>4</v>
      </c>
      <c r="E4" s="7">
        <v>502990</v>
      </c>
      <c r="F4" s="7">
        <v>653224</v>
      </c>
      <c r="G4" s="7">
        <v>767479</v>
      </c>
      <c r="H4" s="7">
        <v>840236</v>
      </c>
      <c r="I4" s="7">
        <v>881274</v>
      </c>
      <c r="J4" s="8">
        <f>LN(E4)</f>
        <v>13.128325568168547</v>
      </c>
      <c r="K4" s="8">
        <f t="shared" ref="K4:N16" si="0">LN(F4)</f>
        <v>13.389675381595753</v>
      </c>
      <c r="L4" s="8">
        <f t="shared" si="0"/>
        <v>13.550866396505636</v>
      </c>
      <c r="M4" s="8">
        <f t="shared" si="0"/>
        <v>13.64143808374072</v>
      </c>
      <c r="N4" s="8">
        <f t="shared" si="0"/>
        <v>13.68912386678033</v>
      </c>
      <c r="O4" s="7">
        <v>210845</v>
      </c>
      <c r="P4" s="7">
        <v>324855</v>
      </c>
      <c r="Q4" s="7">
        <v>383091</v>
      </c>
      <c r="R4" s="7">
        <v>417225</v>
      </c>
      <c r="S4" s="7">
        <v>399360</v>
      </c>
      <c r="T4" s="7">
        <v>292145</v>
      </c>
      <c r="U4" s="7">
        <v>328369</v>
      </c>
      <c r="V4" s="7">
        <v>384388</v>
      </c>
      <c r="W4" s="7">
        <v>423011</v>
      </c>
      <c r="X4" s="7">
        <v>481914</v>
      </c>
      <c r="Y4" s="8">
        <f>(O4/T4)</f>
        <v>0.72171353266357463</v>
      </c>
      <c r="Z4" s="8">
        <f t="shared" ref="Z4:AC16" si="1">(P4/U4)</f>
        <v>0.98929862441338856</v>
      </c>
      <c r="AA4" s="8">
        <f t="shared" si="1"/>
        <v>0.99662580517602006</v>
      </c>
      <c r="AB4" s="8">
        <f t="shared" si="1"/>
        <v>0.98632186869844996</v>
      </c>
      <c r="AC4" s="8">
        <f t="shared" si="1"/>
        <v>0.82869557638914826</v>
      </c>
      <c r="AD4" s="8">
        <v>5</v>
      </c>
      <c r="AE4" s="8">
        <v>5</v>
      </c>
      <c r="AF4" s="8">
        <v>6</v>
      </c>
      <c r="AG4" s="8">
        <v>5</v>
      </c>
      <c r="AH4" s="8">
        <v>7</v>
      </c>
      <c r="AI4" s="8">
        <v>6</v>
      </c>
      <c r="AJ4" s="8">
        <v>5</v>
      </c>
      <c r="AK4" s="8">
        <v>7</v>
      </c>
      <c r="AL4" s="8">
        <v>5</v>
      </c>
      <c r="AM4" s="8">
        <v>6</v>
      </c>
      <c r="AN4" s="8">
        <v>11</v>
      </c>
      <c r="AO4" s="8">
        <v>10</v>
      </c>
      <c r="AP4" s="8">
        <v>15</v>
      </c>
      <c r="AQ4" s="8">
        <v>9</v>
      </c>
      <c r="AR4" s="8">
        <v>11</v>
      </c>
      <c r="AS4" s="8">
        <v>7.5</v>
      </c>
      <c r="AT4" s="8">
        <v>7.75</v>
      </c>
      <c r="AU4" s="8">
        <v>7.5</v>
      </c>
      <c r="AV4" s="8">
        <v>4.75</v>
      </c>
      <c r="AW4" s="8">
        <v>4.25</v>
      </c>
      <c r="AX4" s="8">
        <v>6</v>
      </c>
      <c r="AY4" s="8">
        <v>8.39</v>
      </c>
      <c r="AZ4" s="8">
        <v>8.36</v>
      </c>
      <c r="BA4" s="8">
        <v>3.35</v>
      </c>
      <c r="BB4" s="8">
        <v>3.02</v>
      </c>
      <c r="BC4" s="8">
        <v>3.61</v>
      </c>
      <c r="BD4" s="8">
        <v>3.13</v>
      </c>
      <c r="BE4" s="7">
        <v>7727083000</v>
      </c>
      <c r="BF4" s="7">
        <v>8156497800</v>
      </c>
      <c r="BG4" s="7">
        <v>10542693500</v>
      </c>
      <c r="BH4" s="7">
        <v>11526332800</v>
      </c>
      <c r="BI4" s="7">
        <v>12401728500</v>
      </c>
      <c r="BJ4" s="7">
        <v>13589825700</v>
      </c>
      <c r="BK4" s="7">
        <v>14838311500</v>
      </c>
      <c r="BM4" s="18">
        <f>(BF4-BE4)/BE4*100</f>
        <v>5.5572691531849729</v>
      </c>
      <c r="BN4" s="18">
        <f>(BG4-BF4)/BF4*100</f>
        <v>29.255150415169606</v>
      </c>
      <c r="BO4" s="18">
        <f t="shared" ref="BO4:BQ16" si="2">(BH4-BG4)/BG4*100</f>
        <v>9.3300568777798567</v>
      </c>
      <c r="BP4" s="18">
        <f t="shared" si="2"/>
        <v>7.5947460062926524</v>
      </c>
      <c r="BQ4" s="18">
        <f t="shared" si="2"/>
        <v>9.5800936135636263</v>
      </c>
    </row>
    <row r="5" spans="1:70" ht="15.75" customHeight="1" thickBot="1" x14ac:dyDescent="0.3">
      <c r="A5" s="1">
        <v>2</v>
      </c>
      <c r="B5" s="1"/>
      <c r="C5" s="1" t="s">
        <v>9</v>
      </c>
      <c r="D5" s="1" t="s">
        <v>10</v>
      </c>
      <c r="E5" s="7">
        <v>1284</v>
      </c>
      <c r="F5" s="7">
        <v>1486</v>
      </c>
      <c r="G5" s="7">
        <v>1426</v>
      </c>
      <c r="H5" s="7">
        <v>1393</v>
      </c>
      <c r="I5" s="7">
        <v>1169</v>
      </c>
      <c r="J5" s="8">
        <f t="shared" ref="J5:N20" si="3">LN(E5)</f>
        <v>7.1577354842499066</v>
      </c>
      <c r="K5" s="8">
        <f t="shared" si="0"/>
        <v>7.3038432252777046</v>
      </c>
      <c r="L5" s="8">
        <f t="shared" si="0"/>
        <v>7.2626286009742413</v>
      </c>
      <c r="M5" s="8">
        <f t="shared" si="0"/>
        <v>7.2392149737798057</v>
      </c>
      <c r="N5" s="8">
        <f t="shared" si="0"/>
        <v>7.063903961472068</v>
      </c>
      <c r="O5" s="7">
        <v>747</v>
      </c>
      <c r="P5" s="7">
        <v>846</v>
      </c>
      <c r="Q5" s="7">
        <v>538</v>
      </c>
      <c r="R5" s="7">
        <v>490</v>
      </c>
      <c r="S5" s="7">
        <v>192</v>
      </c>
      <c r="T5" s="7">
        <v>538</v>
      </c>
      <c r="U5" s="7">
        <v>640</v>
      </c>
      <c r="V5" s="7">
        <v>888</v>
      </c>
      <c r="W5" s="7">
        <v>903</v>
      </c>
      <c r="X5" s="7">
        <v>158</v>
      </c>
      <c r="Y5" s="8">
        <f t="shared" ref="Y5:AC20" si="4">(O5/T5)</f>
        <v>1.3884758364312269</v>
      </c>
      <c r="Z5" s="8">
        <f t="shared" si="1"/>
        <v>1.3218749999999999</v>
      </c>
      <c r="AA5" s="8">
        <f t="shared" si="1"/>
        <v>0.60585585585585588</v>
      </c>
      <c r="AB5" s="8">
        <f t="shared" si="1"/>
        <v>0.54263565891472865</v>
      </c>
      <c r="AC5" s="8">
        <f t="shared" si="1"/>
        <v>1.2151898734177216</v>
      </c>
      <c r="AD5" s="8">
        <v>1</v>
      </c>
      <c r="AE5" s="8">
        <v>3</v>
      </c>
      <c r="AF5" s="8">
        <f>(248027/4115542)*100</f>
        <v>6.026593824094129</v>
      </c>
      <c r="AG5" s="8">
        <f>(104374/4257738)*100</f>
        <v>2.4513955532256797</v>
      </c>
      <c r="AH5" s="8">
        <v>2.5499999999999998</v>
      </c>
      <c r="AI5" s="8">
        <v>3</v>
      </c>
      <c r="AJ5" s="8">
        <v>7</v>
      </c>
      <c r="AK5" s="8">
        <f>(248027/1425964)*100</f>
        <v>17.393636866007839</v>
      </c>
      <c r="AL5" s="8">
        <f>(104374/1392636)*100</f>
        <v>7.4947078777225355</v>
      </c>
      <c r="AM5" s="8">
        <v>8.59</v>
      </c>
      <c r="AN5" s="8">
        <v>8</v>
      </c>
      <c r="AO5" s="8">
        <v>17</v>
      </c>
      <c r="AP5" s="8">
        <f>(248027/887920)*100</f>
        <v>27.933484998648527</v>
      </c>
      <c r="AQ5" s="8">
        <f>(104374/903044)*100</f>
        <v>11.558019321317676</v>
      </c>
      <c r="AR5" s="8">
        <v>10.28</v>
      </c>
      <c r="AS5" s="8">
        <v>7.5</v>
      </c>
      <c r="AT5" s="8">
        <v>7.75</v>
      </c>
      <c r="AU5" s="8">
        <v>7.5</v>
      </c>
      <c r="AV5" s="8">
        <v>4.75</v>
      </c>
      <c r="AW5" s="8">
        <v>4.25</v>
      </c>
      <c r="AX5" s="8">
        <v>6</v>
      </c>
      <c r="AY5" s="8">
        <v>8.39</v>
      </c>
      <c r="AZ5" s="8">
        <v>8.36</v>
      </c>
      <c r="BA5" s="8">
        <v>3.35</v>
      </c>
      <c r="BB5" s="8">
        <v>3.02</v>
      </c>
      <c r="BC5" s="8">
        <v>3.61</v>
      </c>
      <c r="BD5" s="8">
        <v>3.13</v>
      </c>
      <c r="BE5" s="7">
        <v>7727083000</v>
      </c>
      <c r="BF5" s="7">
        <v>8156497800</v>
      </c>
      <c r="BG5" s="7">
        <v>10542693500</v>
      </c>
      <c r="BH5" s="7">
        <v>11526332800</v>
      </c>
      <c r="BI5" s="7">
        <v>12401728500</v>
      </c>
      <c r="BJ5" s="7">
        <v>13589825700</v>
      </c>
      <c r="BK5" s="7">
        <v>14838311500</v>
      </c>
      <c r="BM5" s="18">
        <f t="shared" ref="BM5:BQ20" si="5">(BF5-BE5)/BE5*100</f>
        <v>5.5572691531849729</v>
      </c>
      <c r="BN5" s="18">
        <f t="shared" si="5"/>
        <v>29.255150415169606</v>
      </c>
      <c r="BO5" s="18">
        <f t="shared" si="2"/>
        <v>9.3300568777798567</v>
      </c>
      <c r="BP5" s="18">
        <f t="shared" si="2"/>
        <v>7.5947460062926524</v>
      </c>
      <c r="BQ5" s="18">
        <f t="shared" si="2"/>
        <v>9.5800936135636263</v>
      </c>
    </row>
    <row r="6" spans="1:70" ht="15.75" customHeight="1" thickBot="1" x14ac:dyDescent="0.3">
      <c r="A6" s="1">
        <v>3</v>
      </c>
      <c r="B6" s="1"/>
      <c r="C6" s="1" t="s">
        <v>13</v>
      </c>
      <c r="D6" s="1" t="s">
        <v>14</v>
      </c>
      <c r="E6" s="7">
        <v>997443</v>
      </c>
      <c r="F6" s="7">
        <v>1038322</v>
      </c>
      <c r="G6" s="7">
        <v>1197797</v>
      </c>
      <c r="H6" s="7">
        <v>1340843</v>
      </c>
      <c r="I6" s="7">
        <v>1523517</v>
      </c>
      <c r="J6" s="8">
        <f t="shared" si="3"/>
        <v>13.812950283256297</v>
      </c>
      <c r="K6" s="8">
        <f t="shared" si="0"/>
        <v>13.853116506548243</v>
      </c>
      <c r="L6" s="8">
        <f t="shared" si="0"/>
        <v>13.995994594217612</v>
      </c>
      <c r="M6" s="8">
        <f t="shared" si="0"/>
        <v>14.108809078601439</v>
      </c>
      <c r="N6" s="8">
        <f t="shared" si="0"/>
        <v>14.236532035862218</v>
      </c>
      <c r="O6" s="7">
        <v>237047</v>
      </c>
      <c r="P6" s="7">
        <v>188700</v>
      </c>
      <c r="Q6" s="7">
        <v>185423</v>
      </c>
      <c r="R6" s="7">
        <v>196197</v>
      </c>
      <c r="S6" s="7">
        <v>239353</v>
      </c>
      <c r="T6" s="7">
        <v>760396</v>
      </c>
      <c r="U6" s="7">
        <v>849621</v>
      </c>
      <c r="V6" s="7">
        <v>1012374</v>
      </c>
      <c r="W6" s="7">
        <v>1144645</v>
      </c>
      <c r="X6" s="7">
        <v>1284164</v>
      </c>
      <c r="Y6" s="8">
        <f t="shared" si="4"/>
        <v>0.31174151363237051</v>
      </c>
      <c r="Z6" s="8">
        <f t="shared" si="1"/>
        <v>0.22209903003809933</v>
      </c>
      <c r="AA6" s="8">
        <f t="shared" si="1"/>
        <v>0.1831566199843141</v>
      </c>
      <c r="AB6" s="8">
        <f t="shared" si="1"/>
        <v>0.17140423450065304</v>
      </c>
      <c r="AC6" s="8">
        <f t="shared" si="1"/>
        <v>0.18638818717858466</v>
      </c>
      <c r="AD6" s="8">
        <v>32.14</v>
      </c>
      <c r="AE6" s="8">
        <v>27.23</v>
      </c>
      <c r="AF6" s="8">
        <v>32.74</v>
      </c>
      <c r="AG6" s="8">
        <v>35.99</v>
      </c>
      <c r="AH6" s="8">
        <v>37.86</v>
      </c>
      <c r="AI6" s="8">
        <v>28.33</v>
      </c>
      <c r="AJ6" s="8">
        <v>18.34</v>
      </c>
      <c r="AK6" s="8">
        <v>21.18</v>
      </c>
      <c r="AL6" s="8">
        <v>20.86</v>
      </c>
      <c r="AM6" s="8">
        <v>22.19</v>
      </c>
      <c r="AN6" s="8">
        <v>31.49</v>
      </c>
      <c r="AO6" s="8">
        <v>22.29</v>
      </c>
      <c r="AP6" s="8">
        <v>18.39</v>
      </c>
      <c r="AQ6" s="8">
        <v>17.2</v>
      </c>
      <c r="AR6" s="8">
        <v>26.14</v>
      </c>
      <c r="AS6" s="8">
        <v>7.5</v>
      </c>
      <c r="AT6" s="8">
        <v>7.75</v>
      </c>
      <c r="AU6" s="8">
        <v>7.5</v>
      </c>
      <c r="AV6" s="8">
        <v>4.75</v>
      </c>
      <c r="AW6" s="8">
        <v>4.25</v>
      </c>
      <c r="AX6" s="8">
        <v>6</v>
      </c>
      <c r="AY6" s="8">
        <v>8.39</v>
      </c>
      <c r="AZ6" s="8">
        <v>8.36</v>
      </c>
      <c r="BA6" s="8">
        <v>3.35</v>
      </c>
      <c r="BB6" s="8">
        <v>3.02</v>
      </c>
      <c r="BC6" s="8">
        <v>3.61</v>
      </c>
      <c r="BD6" s="8">
        <v>3.13</v>
      </c>
      <c r="BE6" s="7">
        <v>7727083000</v>
      </c>
      <c r="BF6" s="7">
        <v>8156497800</v>
      </c>
      <c r="BG6" s="7">
        <v>10542693500</v>
      </c>
      <c r="BH6" s="7">
        <v>11526332800</v>
      </c>
      <c r="BI6" s="7">
        <v>12401728500</v>
      </c>
      <c r="BJ6" s="7">
        <v>13589825700</v>
      </c>
      <c r="BK6" s="7">
        <v>14838311500</v>
      </c>
      <c r="BM6" s="18">
        <f t="shared" si="5"/>
        <v>5.5572691531849729</v>
      </c>
      <c r="BN6" s="18">
        <f t="shared" si="5"/>
        <v>29.255150415169606</v>
      </c>
      <c r="BO6" s="18">
        <f t="shared" si="2"/>
        <v>9.3300568777798567</v>
      </c>
      <c r="BP6" s="18">
        <f t="shared" si="2"/>
        <v>7.5947460062926524</v>
      </c>
      <c r="BQ6" s="18">
        <f t="shared" si="2"/>
        <v>9.5800936135636263</v>
      </c>
    </row>
    <row r="7" spans="1:70" ht="15.75" customHeight="1" thickBot="1" x14ac:dyDescent="0.3">
      <c r="A7" s="1">
        <v>4</v>
      </c>
      <c r="B7" s="1"/>
      <c r="C7" s="1" t="s">
        <v>15</v>
      </c>
      <c r="D7" s="1" t="s">
        <v>16</v>
      </c>
      <c r="E7" s="7">
        <v>25029.5</v>
      </c>
      <c r="F7" s="7">
        <v>26560.6</v>
      </c>
      <c r="G7" s="7">
        <v>28901</v>
      </c>
      <c r="H7" s="7">
        <v>31619.5</v>
      </c>
      <c r="I7" s="7">
        <v>34367.199999999997</v>
      </c>
      <c r="J7" s="8">
        <f t="shared" si="3"/>
        <v>10.127810408197531</v>
      </c>
      <c r="K7" s="8">
        <f t="shared" si="0"/>
        <v>10.187184193696657</v>
      </c>
      <c r="L7" s="8">
        <f t="shared" si="0"/>
        <v>10.27163147557801</v>
      </c>
      <c r="M7" s="8">
        <f t="shared" si="0"/>
        <v>10.361529297861717</v>
      </c>
      <c r="N7" s="8">
        <f t="shared" si="0"/>
        <v>10.4448579001302</v>
      </c>
      <c r="O7" s="7">
        <v>10445.200000000001</v>
      </c>
      <c r="P7" s="7">
        <v>10173.700000000001</v>
      </c>
      <c r="Q7" s="7">
        <v>10401.1</v>
      </c>
      <c r="R7" s="7">
        <v>11295.2</v>
      </c>
      <c r="S7" s="7">
        <v>11660</v>
      </c>
      <c r="T7" s="7">
        <v>14584.3</v>
      </c>
      <c r="U7" s="7">
        <v>16386.900000000001</v>
      </c>
      <c r="V7" s="7">
        <v>18500.8</v>
      </c>
      <c r="W7" s="7">
        <v>20324.3</v>
      </c>
      <c r="X7" s="7">
        <v>22707.200000000001</v>
      </c>
      <c r="Y7" s="8">
        <f t="shared" si="4"/>
        <v>0.71619481222958947</v>
      </c>
      <c r="Z7" s="8">
        <f t="shared" si="1"/>
        <v>0.62084347863232214</v>
      </c>
      <c r="AA7" s="8">
        <f t="shared" si="1"/>
        <v>0.56219731038657794</v>
      </c>
      <c r="AB7" s="8">
        <f t="shared" si="1"/>
        <v>0.55574853746500497</v>
      </c>
      <c r="AC7" s="8">
        <f t="shared" si="1"/>
        <v>0.51349351747463357</v>
      </c>
      <c r="AD7" s="8">
        <v>8.8000000000000007</v>
      </c>
      <c r="AE7" s="8">
        <v>9.5</v>
      </c>
      <c r="AF7" s="8">
        <v>10.5</v>
      </c>
      <c r="AG7" s="8">
        <v>10.7</v>
      </c>
      <c r="AH7" s="8">
        <v>11.9</v>
      </c>
      <c r="AI7" s="8">
        <v>11.1</v>
      </c>
      <c r="AJ7" s="8">
        <v>11.3</v>
      </c>
      <c r="AK7" s="8">
        <v>13.1</v>
      </c>
      <c r="AL7" s="8">
        <v>11.7</v>
      </c>
      <c r="AM7" s="8">
        <v>14.7</v>
      </c>
      <c r="AN7" s="8">
        <v>18.8</v>
      </c>
      <c r="AO7" s="8">
        <v>18.899999999999999</v>
      </c>
      <c r="AP7" s="8">
        <v>20.8</v>
      </c>
      <c r="AQ7" s="8">
        <v>18.3</v>
      </c>
      <c r="AR7" s="8">
        <v>21.7</v>
      </c>
      <c r="AS7" s="8">
        <v>7.5</v>
      </c>
      <c r="AT7" s="8">
        <v>7.75</v>
      </c>
      <c r="AU7" s="8">
        <v>7.5</v>
      </c>
      <c r="AV7" s="8">
        <v>4.75</v>
      </c>
      <c r="AW7" s="8">
        <v>4.25</v>
      </c>
      <c r="AX7" s="8">
        <v>6</v>
      </c>
      <c r="AY7" s="8">
        <v>8.39</v>
      </c>
      <c r="AZ7" s="8">
        <v>8.36</v>
      </c>
      <c r="BA7" s="8">
        <v>3.35</v>
      </c>
      <c r="BB7" s="8">
        <v>3.02</v>
      </c>
      <c r="BC7" s="8">
        <v>3.61</v>
      </c>
      <c r="BD7" s="8">
        <v>3.13</v>
      </c>
      <c r="BE7" s="7">
        <v>7727083000</v>
      </c>
      <c r="BF7" s="7">
        <v>8156497800</v>
      </c>
      <c r="BG7" s="7">
        <v>10542693500</v>
      </c>
      <c r="BH7" s="7">
        <v>11526332800</v>
      </c>
      <c r="BI7" s="7">
        <v>12401728500</v>
      </c>
      <c r="BJ7" s="7">
        <v>13589825700</v>
      </c>
      <c r="BK7" s="7">
        <v>14838311500</v>
      </c>
      <c r="BM7" s="18">
        <f t="shared" si="5"/>
        <v>5.5572691531849729</v>
      </c>
      <c r="BN7" s="18">
        <f t="shared" si="5"/>
        <v>29.255150415169606</v>
      </c>
      <c r="BO7" s="18">
        <f t="shared" si="2"/>
        <v>9.3300568777798567</v>
      </c>
      <c r="BP7" s="18">
        <f t="shared" si="2"/>
        <v>7.5947460062926524</v>
      </c>
      <c r="BQ7" s="18">
        <f t="shared" si="2"/>
        <v>9.5800936135636263</v>
      </c>
    </row>
    <row r="8" spans="1:70" ht="15.75" customHeight="1" thickBot="1" x14ac:dyDescent="0.3">
      <c r="A8" s="1">
        <v>5</v>
      </c>
      <c r="B8" s="1"/>
      <c r="C8" s="1" t="s">
        <v>17</v>
      </c>
      <c r="D8" s="1" t="s">
        <v>18</v>
      </c>
      <c r="E8" s="7">
        <v>86077.2</v>
      </c>
      <c r="F8" s="7">
        <v>91831.5</v>
      </c>
      <c r="G8" s="7">
        <v>82174.5</v>
      </c>
      <c r="H8" s="7">
        <v>87939.5</v>
      </c>
      <c r="I8" s="7">
        <v>96537.8</v>
      </c>
      <c r="J8" s="8">
        <f t="shared" si="3"/>
        <v>11.362999846985527</v>
      </c>
      <c r="K8" s="8">
        <f t="shared" si="0"/>
        <v>11.42771065500536</v>
      </c>
      <c r="L8" s="8">
        <f t="shared" si="0"/>
        <v>11.316600313938308</v>
      </c>
      <c r="M8" s="8">
        <f t="shared" si="0"/>
        <v>11.384404357023845</v>
      </c>
      <c r="N8" s="8">
        <f t="shared" si="0"/>
        <v>11.477689920473365</v>
      </c>
      <c r="O8" s="7">
        <v>45803</v>
      </c>
      <c r="P8" s="7">
        <v>48709.9</v>
      </c>
      <c r="Q8" s="7">
        <v>38233.1</v>
      </c>
      <c r="R8" s="7">
        <v>41182.800000000003</v>
      </c>
      <c r="S8" s="7">
        <v>46621</v>
      </c>
      <c r="T8" s="7">
        <v>40274.199999999997</v>
      </c>
      <c r="U8" s="7">
        <v>43121.599999999999</v>
      </c>
      <c r="V8" s="7">
        <v>43941.4</v>
      </c>
      <c r="W8" s="7">
        <v>46756.7</v>
      </c>
      <c r="X8" s="7">
        <v>49916.7</v>
      </c>
      <c r="Y8" s="8">
        <f t="shared" si="4"/>
        <v>1.1372789527787022</v>
      </c>
      <c r="Z8" s="8">
        <f t="shared" si="1"/>
        <v>1.1295939853808765</v>
      </c>
      <c r="AA8" s="8">
        <f t="shared" si="1"/>
        <v>0.87009289644845178</v>
      </c>
      <c r="AB8" s="8">
        <f t="shared" si="1"/>
        <v>0.88078927725866041</v>
      </c>
      <c r="AC8" s="8">
        <f t="shared" si="1"/>
        <v>0.93397600402270187</v>
      </c>
      <c r="AD8" s="8">
        <v>6.2</v>
      </c>
      <c r="AE8" s="8">
        <v>4.5999999999999996</v>
      </c>
      <c r="AF8" s="8">
        <v>6.2</v>
      </c>
      <c r="AG8" s="8">
        <v>5.9</v>
      </c>
      <c r="AH8" s="8">
        <v>5.7</v>
      </c>
      <c r="AI8" s="8">
        <v>6.4</v>
      </c>
      <c r="AJ8" s="8">
        <v>4.2</v>
      </c>
      <c r="AK8" s="8">
        <v>6.1</v>
      </c>
      <c r="AL8" s="8">
        <v>6</v>
      </c>
      <c r="AM8" s="8">
        <v>5.4</v>
      </c>
      <c r="AN8" s="8">
        <v>13.6</v>
      </c>
      <c r="AO8" s="8">
        <v>8.9</v>
      </c>
      <c r="AP8" s="8">
        <v>12.1</v>
      </c>
      <c r="AQ8" s="8">
        <v>11.3</v>
      </c>
      <c r="AR8" s="8">
        <v>10.199999999999999</v>
      </c>
      <c r="AS8" s="8">
        <v>7.5</v>
      </c>
      <c r="AT8" s="8">
        <v>7.75</v>
      </c>
      <c r="AU8" s="8">
        <v>7.5</v>
      </c>
      <c r="AV8" s="8">
        <v>4.75</v>
      </c>
      <c r="AW8" s="8">
        <v>4.25</v>
      </c>
      <c r="AX8" s="8">
        <v>6</v>
      </c>
      <c r="AY8" s="8">
        <v>8.39</v>
      </c>
      <c r="AZ8" s="8">
        <v>8.36</v>
      </c>
      <c r="BA8" s="8">
        <v>3.35</v>
      </c>
      <c r="BB8" s="8">
        <v>3.02</v>
      </c>
      <c r="BC8" s="8">
        <v>3.61</v>
      </c>
      <c r="BD8" s="8">
        <v>3.13</v>
      </c>
      <c r="BE8" s="7">
        <v>7727083000</v>
      </c>
      <c r="BF8" s="7">
        <v>8156497800</v>
      </c>
      <c r="BG8" s="7">
        <v>10542693500</v>
      </c>
      <c r="BH8" s="7">
        <v>11526332800</v>
      </c>
      <c r="BI8" s="7">
        <v>12401728500</v>
      </c>
      <c r="BJ8" s="7">
        <v>13589825700</v>
      </c>
      <c r="BK8" s="7">
        <v>14838311500</v>
      </c>
      <c r="BM8" s="18">
        <f t="shared" si="5"/>
        <v>5.5572691531849729</v>
      </c>
      <c r="BN8" s="18">
        <f t="shared" si="5"/>
        <v>29.255150415169606</v>
      </c>
      <c r="BO8" s="18">
        <f t="shared" si="2"/>
        <v>9.3300568777798567</v>
      </c>
      <c r="BP8" s="18">
        <f t="shared" si="2"/>
        <v>7.5947460062926524</v>
      </c>
      <c r="BQ8" s="18">
        <f t="shared" si="2"/>
        <v>9.5800936135636263</v>
      </c>
    </row>
    <row r="9" spans="1:70" ht="15.75" customHeight="1" thickBot="1" x14ac:dyDescent="0.3">
      <c r="A9" s="1">
        <v>6</v>
      </c>
      <c r="B9" s="1"/>
      <c r="C9" s="1" t="s">
        <v>19</v>
      </c>
      <c r="D9" s="1" t="s">
        <v>20</v>
      </c>
      <c r="E9" s="7">
        <v>2231051</v>
      </c>
      <c r="F9" s="7">
        <v>2100853</v>
      </c>
      <c r="G9" s="7">
        <v>2275038</v>
      </c>
      <c r="H9" s="7">
        <v>2510078</v>
      </c>
      <c r="I9" s="7">
        <v>2889501</v>
      </c>
      <c r="J9" s="8">
        <f t="shared" si="3"/>
        <v>14.617983332857559</v>
      </c>
      <c r="K9" s="8">
        <f t="shared" si="0"/>
        <v>14.557854010696822</v>
      </c>
      <c r="L9" s="8">
        <f t="shared" si="0"/>
        <v>14.637507313524393</v>
      </c>
      <c r="M9" s="8">
        <f t="shared" si="0"/>
        <v>14.735824386322339</v>
      </c>
      <c r="N9" s="8">
        <f t="shared" si="0"/>
        <v>14.876594380820547</v>
      </c>
      <c r="O9" s="7">
        <v>1677254</v>
      </c>
      <c r="P9" s="7">
        <v>1334373</v>
      </c>
      <c r="Q9" s="7">
        <v>1454398</v>
      </c>
      <c r="R9" s="7">
        <v>1445173</v>
      </c>
      <c r="S9" s="7">
        <v>1721965</v>
      </c>
      <c r="T9" s="7">
        <v>553797</v>
      </c>
      <c r="U9" s="7">
        <v>766480</v>
      </c>
      <c r="V9" s="7">
        <v>820640</v>
      </c>
      <c r="W9" s="7">
        <v>1064905</v>
      </c>
      <c r="X9" s="7">
        <v>1167536</v>
      </c>
      <c r="Y9" s="8">
        <f t="shared" si="4"/>
        <v>3.0286440699389847</v>
      </c>
      <c r="Z9" s="8">
        <f t="shared" si="1"/>
        <v>1.7409103955745746</v>
      </c>
      <c r="AA9" s="8">
        <f t="shared" si="1"/>
        <v>1.772272860206668</v>
      </c>
      <c r="AB9" s="8">
        <f t="shared" si="1"/>
        <v>1.3570910081180951</v>
      </c>
      <c r="AC9" s="8">
        <f t="shared" si="1"/>
        <v>1.4748710104013922</v>
      </c>
      <c r="AD9" s="8">
        <v>27</v>
      </c>
      <c r="AE9" s="8">
        <v>18</v>
      </c>
      <c r="AF9" s="8">
        <v>30</v>
      </c>
      <c r="AG9" s="8">
        <v>39</v>
      </c>
      <c r="AH9" s="8">
        <v>34</v>
      </c>
      <c r="AI9" s="8">
        <v>35</v>
      </c>
      <c r="AJ9" s="8">
        <v>24</v>
      </c>
      <c r="AK9" s="8">
        <v>43</v>
      </c>
      <c r="AL9" s="8">
        <v>53</v>
      </c>
      <c r="AM9" s="8">
        <f>(1224807/I9)*100</f>
        <v>42.388183980555809</v>
      </c>
      <c r="AN9" s="8">
        <v>142</v>
      </c>
      <c r="AO9" s="8">
        <v>66</v>
      </c>
      <c r="AP9" s="8">
        <v>119</v>
      </c>
      <c r="AQ9" s="8">
        <v>124</v>
      </c>
      <c r="AR9" s="8">
        <f>(1224807/X9)*100</f>
        <v>104.90528771703826</v>
      </c>
      <c r="AS9" s="8">
        <v>7.5</v>
      </c>
      <c r="AT9" s="8">
        <v>7.75</v>
      </c>
      <c r="AU9" s="8">
        <v>7.5</v>
      </c>
      <c r="AV9" s="8">
        <v>4.75</v>
      </c>
      <c r="AW9" s="8">
        <v>4.25</v>
      </c>
      <c r="AX9" s="8">
        <v>6</v>
      </c>
      <c r="AY9" s="8">
        <v>8.39</v>
      </c>
      <c r="AZ9" s="8">
        <v>8.36</v>
      </c>
      <c r="BA9" s="8">
        <v>3.35</v>
      </c>
      <c r="BB9" s="8">
        <v>3.02</v>
      </c>
      <c r="BC9" s="8">
        <v>3.61</v>
      </c>
      <c r="BD9" s="8">
        <v>3.13</v>
      </c>
      <c r="BE9" s="7">
        <v>7727083000</v>
      </c>
      <c r="BF9" s="7">
        <v>8156497800</v>
      </c>
      <c r="BG9" s="7">
        <v>10542693500</v>
      </c>
      <c r="BH9" s="7">
        <v>11526332800</v>
      </c>
      <c r="BI9" s="7">
        <v>12401728500</v>
      </c>
      <c r="BJ9" s="7">
        <v>13589825700</v>
      </c>
      <c r="BK9" s="7">
        <v>14838311500</v>
      </c>
      <c r="BM9" s="18">
        <f t="shared" si="5"/>
        <v>5.5572691531849729</v>
      </c>
      <c r="BN9" s="18">
        <f t="shared" si="5"/>
        <v>29.255150415169606</v>
      </c>
      <c r="BO9" s="18">
        <f t="shared" si="2"/>
        <v>9.3300568777798567</v>
      </c>
      <c r="BP9" s="18">
        <f t="shared" si="2"/>
        <v>7.5947460062926524</v>
      </c>
      <c r="BQ9" s="18">
        <f t="shared" si="2"/>
        <v>9.5800936135636263</v>
      </c>
    </row>
    <row r="10" spans="1:70" ht="15.75" customHeight="1" thickBot="1" x14ac:dyDescent="0.3">
      <c r="A10" s="1">
        <v>7</v>
      </c>
      <c r="B10" s="1"/>
      <c r="C10" s="1" t="s">
        <v>25</v>
      </c>
      <c r="D10" s="1" t="s">
        <v>26</v>
      </c>
      <c r="E10" s="7">
        <v>2142894</v>
      </c>
      <c r="F10" s="7">
        <v>2706324</v>
      </c>
      <c r="G10" s="7">
        <v>2919641</v>
      </c>
      <c r="H10" s="7">
        <v>4559574</v>
      </c>
      <c r="I10" s="7">
        <v>4394000</v>
      </c>
      <c r="J10" s="8">
        <f t="shared" si="3"/>
        <v>14.577667809863252</v>
      </c>
      <c r="K10" s="8">
        <f t="shared" si="0"/>
        <v>14.811101814469948</v>
      </c>
      <c r="L10" s="8">
        <f t="shared" si="0"/>
        <v>14.886971221480604</v>
      </c>
      <c r="M10" s="8">
        <f t="shared" si="0"/>
        <v>15.332739756073918</v>
      </c>
      <c r="N10" s="8">
        <f t="shared" si="0"/>
        <v>15.295750531926693</v>
      </c>
      <c r="O10" s="7">
        <v>1189311</v>
      </c>
      <c r="P10" s="7">
        <v>1517789</v>
      </c>
      <c r="Q10" s="7">
        <v>1476889</v>
      </c>
      <c r="R10" s="7">
        <v>1739468</v>
      </c>
      <c r="S10" s="7">
        <v>1477000</v>
      </c>
      <c r="T10" s="7">
        <v>953583</v>
      </c>
      <c r="U10" s="7">
        <v>1188535</v>
      </c>
      <c r="V10" s="7">
        <v>1442752</v>
      </c>
      <c r="W10" s="7">
        <v>2820106</v>
      </c>
      <c r="X10" s="7">
        <v>2917000</v>
      </c>
      <c r="Y10" s="8">
        <f t="shared" si="4"/>
        <v>1.2472023934990453</v>
      </c>
      <c r="Z10" s="8">
        <f t="shared" si="1"/>
        <v>1.2770250770907041</v>
      </c>
      <c r="AA10" s="8">
        <f t="shared" si="1"/>
        <v>1.023661031140487</v>
      </c>
      <c r="AB10" s="8">
        <f t="shared" si="1"/>
        <v>0.61680943907782193</v>
      </c>
      <c r="AC10" s="8">
        <f t="shared" si="1"/>
        <v>0.50634213232773395</v>
      </c>
      <c r="AD10" s="8">
        <v>10.029999999999999</v>
      </c>
      <c r="AE10" s="8">
        <v>12.44</v>
      </c>
      <c r="AF10" s="8">
        <v>11.09</v>
      </c>
      <c r="AG10" s="8">
        <v>5.43</v>
      </c>
      <c r="AH10" s="8">
        <v>4.5999999999999996</v>
      </c>
      <c r="AI10" s="8">
        <v>8.8000000000000007</v>
      </c>
      <c r="AJ10" s="8">
        <v>10</v>
      </c>
      <c r="AK10" s="8">
        <v>9.58</v>
      </c>
      <c r="AL10" s="8">
        <v>2.97</v>
      </c>
      <c r="AM10" s="8">
        <v>2.89</v>
      </c>
      <c r="AN10" s="8">
        <v>19.78</v>
      </c>
      <c r="AO10" s="8">
        <v>22.76</v>
      </c>
      <c r="AP10" s="8">
        <v>19.39</v>
      </c>
      <c r="AQ10" s="8">
        <v>4.8</v>
      </c>
      <c r="AR10" s="8">
        <v>4.3600000000000003</v>
      </c>
      <c r="AS10" s="8">
        <v>7.5</v>
      </c>
      <c r="AT10" s="8">
        <v>7.75</v>
      </c>
      <c r="AU10" s="8">
        <v>7.5</v>
      </c>
      <c r="AV10" s="8">
        <v>4.75</v>
      </c>
      <c r="AW10" s="8">
        <v>4.25</v>
      </c>
      <c r="AX10" s="8">
        <v>6</v>
      </c>
      <c r="AY10" s="8">
        <v>8.39</v>
      </c>
      <c r="AZ10" s="8">
        <v>8.36</v>
      </c>
      <c r="BA10" s="8">
        <v>3.35</v>
      </c>
      <c r="BB10" s="8">
        <v>3.02</v>
      </c>
      <c r="BC10" s="8">
        <v>3.61</v>
      </c>
      <c r="BD10" s="8">
        <v>3.13</v>
      </c>
      <c r="BE10" s="7">
        <v>7727083000</v>
      </c>
      <c r="BF10" s="7">
        <v>8156497800</v>
      </c>
      <c r="BG10" s="7">
        <v>10542693500</v>
      </c>
      <c r="BH10" s="7">
        <v>11526332800</v>
      </c>
      <c r="BI10" s="7">
        <v>12401728500</v>
      </c>
      <c r="BJ10" s="7">
        <v>13589825700</v>
      </c>
      <c r="BK10" s="7">
        <v>14838311500</v>
      </c>
      <c r="BM10" s="18">
        <f t="shared" si="5"/>
        <v>5.5572691531849729</v>
      </c>
      <c r="BN10" s="18">
        <f t="shared" si="5"/>
        <v>29.255150415169606</v>
      </c>
      <c r="BO10" s="18">
        <f t="shared" si="2"/>
        <v>9.3300568777798567</v>
      </c>
      <c r="BP10" s="18">
        <f t="shared" si="2"/>
        <v>7.5947460062926524</v>
      </c>
      <c r="BQ10" s="18">
        <f t="shared" si="2"/>
        <v>9.5800936135636263</v>
      </c>
    </row>
    <row r="11" spans="1:70" ht="15.75" customHeight="1" thickBot="1" x14ac:dyDescent="0.3">
      <c r="A11" s="1">
        <v>8</v>
      </c>
      <c r="B11" s="1"/>
      <c r="C11" s="1" t="s">
        <v>27</v>
      </c>
      <c r="D11" s="1" t="s">
        <v>28</v>
      </c>
      <c r="E11" s="7">
        <v>336932</v>
      </c>
      <c r="F11" s="7">
        <v>377111</v>
      </c>
      <c r="G11" s="7">
        <v>747000</v>
      </c>
      <c r="H11" s="7">
        <v>636000</v>
      </c>
      <c r="I11" s="7">
        <v>568000</v>
      </c>
      <c r="J11" s="8">
        <f t="shared" si="3"/>
        <v>12.727636408558661</v>
      </c>
      <c r="K11" s="8">
        <f t="shared" si="0"/>
        <v>12.840294852802451</v>
      </c>
      <c r="L11" s="8">
        <f t="shared" si="0"/>
        <v>13.523820464114955</v>
      </c>
      <c r="M11" s="8">
        <f t="shared" si="0"/>
        <v>13.362953842322259</v>
      </c>
      <c r="N11" s="8">
        <f t="shared" si="0"/>
        <v>13.249876697703288</v>
      </c>
      <c r="O11" s="7">
        <v>199637</v>
      </c>
      <c r="P11" s="7">
        <v>225066</v>
      </c>
      <c r="Q11" s="7">
        <v>408000</v>
      </c>
      <c r="R11" s="7">
        <v>329000</v>
      </c>
      <c r="S11" s="7">
        <v>272000</v>
      </c>
      <c r="T11" s="7">
        <v>137296</v>
      </c>
      <c r="U11" s="7">
        <v>152045</v>
      </c>
      <c r="V11" s="7">
        <v>339000</v>
      </c>
      <c r="W11" s="7">
        <v>308000</v>
      </c>
      <c r="X11" s="7">
        <v>296000</v>
      </c>
      <c r="Y11" s="8">
        <f t="shared" si="4"/>
        <v>1.4540627549236687</v>
      </c>
      <c r="Z11" s="8">
        <f t="shared" si="1"/>
        <v>1.4802591338090696</v>
      </c>
      <c r="AA11" s="8">
        <f t="shared" si="1"/>
        <v>1.2035398230088497</v>
      </c>
      <c r="AB11" s="8">
        <f t="shared" si="1"/>
        <v>1.0681818181818181</v>
      </c>
      <c r="AC11" s="8">
        <f t="shared" si="1"/>
        <v>0.91891891891891897</v>
      </c>
      <c r="AD11" s="8">
        <f>(16856/681420)*100</f>
        <v>2.4736579495758857</v>
      </c>
      <c r="AE11" s="8">
        <f>(20067/745108)*100</f>
        <v>2.6931666281934969</v>
      </c>
      <c r="AF11" s="8">
        <v>3.1</v>
      </c>
      <c r="AG11" s="8">
        <v>2.5</v>
      </c>
      <c r="AH11" s="8">
        <v>2.5</v>
      </c>
      <c r="AI11" s="8">
        <f>(16856/336932)*100</f>
        <v>5.0027898804506545</v>
      </c>
      <c r="AJ11" s="8">
        <f>(20067/377111)*100</f>
        <v>5.3212449384929101</v>
      </c>
      <c r="AK11" s="8">
        <v>4.3</v>
      </c>
      <c r="AL11" s="8">
        <v>3.6</v>
      </c>
      <c r="AM11" s="8">
        <v>3.6</v>
      </c>
      <c r="AN11" s="8">
        <f>(16856/137296)*100</f>
        <v>12.277123878335857</v>
      </c>
      <c r="AO11" s="8">
        <f>(20067/152045)*100</f>
        <v>13.198066361932323</v>
      </c>
      <c r="AP11" s="8">
        <v>9.4</v>
      </c>
      <c r="AQ11" s="8">
        <v>7.5</v>
      </c>
      <c r="AR11" s="8">
        <v>7</v>
      </c>
      <c r="AS11" s="8">
        <v>7.5</v>
      </c>
      <c r="AT11" s="8">
        <v>7.75</v>
      </c>
      <c r="AU11" s="8">
        <v>7.5</v>
      </c>
      <c r="AV11" s="8">
        <v>4.75</v>
      </c>
      <c r="AW11" s="8">
        <v>4.25</v>
      </c>
      <c r="AX11" s="8">
        <v>6</v>
      </c>
      <c r="AY11" s="8">
        <v>8.39</v>
      </c>
      <c r="AZ11" s="8">
        <v>8.36</v>
      </c>
      <c r="BA11" s="8">
        <v>3.35</v>
      </c>
      <c r="BB11" s="8">
        <v>3.02</v>
      </c>
      <c r="BC11" s="8">
        <v>3.61</v>
      </c>
      <c r="BD11" s="8">
        <v>3.13</v>
      </c>
      <c r="BE11" s="7">
        <v>7727083000</v>
      </c>
      <c r="BF11" s="7">
        <v>8156497800</v>
      </c>
      <c r="BG11" s="7">
        <v>10542693500</v>
      </c>
      <c r="BH11" s="7">
        <v>11526332800</v>
      </c>
      <c r="BI11" s="7">
        <v>12401728500</v>
      </c>
      <c r="BJ11" s="7">
        <v>13589825700</v>
      </c>
      <c r="BK11" s="7">
        <v>14838311500</v>
      </c>
      <c r="BM11" s="18">
        <f t="shared" si="5"/>
        <v>5.5572691531849729</v>
      </c>
      <c r="BN11" s="18">
        <f t="shared" si="5"/>
        <v>29.255150415169606</v>
      </c>
      <c r="BO11" s="18">
        <f t="shared" si="2"/>
        <v>9.3300568777798567</v>
      </c>
      <c r="BP11" s="18">
        <f t="shared" si="2"/>
        <v>7.5947460062926524</v>
      </c>
      <c r="BQ11" s="18">
        <f t="shared" si="2"/>
        <v>9.5800936135636263</v>
      </c>
    </row>
    <row r="12" spans="1:70" ht="15.75" customHeight="1" thickBot="1" x14ac:dyDescent="0.3">
      <c r="A12" s="1">
        <v>9</v>
      </c>
      <c r="B12" s="1"/>
      <c r="C12" s="1" t="s">
        <v>31</v>
      </c>
      <c r="D12" s="1" t="s">
        <v>32</v>
      </c>
      <c r="E12" s="7">
        <v>2918134</v>
      </c>
      <c r="F12" s="7">
        <v>3539997</v>
      </c>
      <c r="G12" s="7">
        <v>4239200</v>
      </c>
      <c r="H12" s="7">
        <v>5186940</v>
      </c>
      <c r="I12" s="7">
        <v>5555871</v>
      </c>
      <c r="J12" s="8">
        <f t="shared" si="3"/>
        <v>14.886454928874782</v>
      </c>
      <c r="K12" s="8">
        <f t="shared" si="0"/>
        <v>15.07963643765197</v>
      </c>
      <c r="L12" s="8">
        <f t="shared" si="0"/>
        <v>15.25988513016069</v>
      </c>
      <c r="M12" s="8">
        <f t="shared" si="0"/>
        <v>15.461654485886646</v>
      </c>
      <c r="N12" s="8">
        <f t="shared" si="0"/>
        <v>15.530365764444278</v>
      </c>
      <c r="O12" s="7">
        <v>644827</v>
      </c>
      <c r="P12" s="7">
        <v>742490</v>
      </c>
      <c r="Q12" s="7">
        <v>749966</v>
      </c>
      <c r="R12" s="7">
        <v>978185</v>
      </c>
      <c r="S12" s="7">
        <v>780915</v>
      </c>
      <c r="T12" s="7">
        <v>2273307</v>
      </c>
      <c r="U12" s="7">
        <v>2797507</v>
      </c>
      <c r="V12" s="7">
        <v>3489234</v>
      </c>
      <c r="W12" s="7">
        <v>4208755</v>
      </c>
      <c r="X12" s="7">
        <v>4774956</v>
      </c>
      <c r="Y12" s="8">
        <f t="shared" si="4"/>
        <v>0.28365152616870487</v>
      </c>
      <c r="Z12" s="8">
        <f t="shared" si="1"/>
        <v>0.26541131085641606</v>
      </c>
      <c r="AA12" s="8">
        <f t="shared" si="1"/>
        <v>0.21493714666313579</v>
      </c>
      <c r="AB12" s="8">
        <f t="shared" si="1"/>
        <v>0.23241671230565808</v>
      </c>
      <c r="AC12" s="8">
        <f t="shared" si="1"/>
        <v>0.16354391537848725</v>
      </c>
      <c r="AD12" s="8">
        <v>7.23</v>
      </c>
      <c r="AE12" s="8">
        <v>11.91</v>
      </c>
      <c r="AF12" s="8">
        <v>15.15</v>
      </c>
      <c r="AG12" s="8">
        <v>14.58</v>
      </c>
      <c r="AH12" s="8">
        <v>12.82</v>
      </c>
      <c r="AI12" s="8">
        <v>12.81</v>
      </c>
      <c r="AJ12" s="8">
        <v>19.57</v>
      </c>
      <c r="AK12" s="8">
        <v>16.739999999999998</v>
      </c>
      <c r="AL12" s="8">
        <v>13.72</v>
      </c>
      <c r="AM12" s="8">
        <v>12.63</v>
      </c>
      <c r="AN12" s="8">
        <v>16.440000000000001</v>
      </c>
      <c r="AO12" s="8">
        <v>24.77</v>
      </c>
      <c r="AP12" s="8">
        <v>20.34</v>
      </c>
      <c r="AQ12" s="8">
        <v>16.91</v>
      </c>
      <c r="AR12" s="8">
        <v>14.69</v>
      </c>
      <c r="AS12" s="8">
        <v>7.5</v>
      </c>
      <c r="AT12" s="8">
        <v>7.75</v>
      </c>
      <c r="AU12" s="8">
        <v>7.5</v>
      </c>
      <c r="AV12" s="8">
        <v>4.75</v>
      </c>
      <c r="AW12" s="8">
        <v>4.25</v>
      </c>
      <c r="AX12" s="8">
        <v>6</v>
      </c>
      <c r="AY12" s="8">
        <v>8.39</v>
      </c>
      <c r="AZ12" s="8">
        <v>8.36</v>
      </c>
      <c r="BA12" s="8">
        <v>3.35</v>
      </c>
      <c r="BB12" s="8">
        <v>3.02</v>
      </c>
      <c r="BC12" s="8">
        <v>3.61</v>
      </c>
      <c r="BD12" s="8">
        <v>3.13</v>
      </c>
      <c r="BE12" s="7">
        <v>7727083000</v>
      </c>
      <c r="BF12" s="7">
        <v>8156497800</v>
      </c>
      <c r="BG12" s="7">
        <v>10542693500</v>
      </c>
      <c r="BH12" s="7">
        <v>11526332800</v>
      </c>
      <c r="BI12" s="7">
        <v>12401728500</v>
      </c>
      <c r="BJ12" s="7">
        <v>13589825700</v>
      </c>
      <c r="BK12" s="7">
        <v>14838311500</v>
      </c>
      <c r="BM12" s="18">
        <f t="shared" si="5"/>
        <v>5.5572691531849729</v>
      </c>
      <c r="BN12" s="18">
        <f t="shared" si="5"/>
        <v>29.255150415169606</v>
      </c>
      <c r="BO12" s="18">
        <f t="shared" si="2"/>
        <v>9.3300568777798567</v>
      </c>
      <c r="BP12" s="18">
        <f t="shared" si="2"/>
        <v>7.5947460062926524</v>
      </c>
      <c r="BQ12" s="18">
        <f t="shared" si="2"/>
        <v>9.5800936135636263</v>
      </c>
    </row>
    <row r="13" spans="1:70" ht="15.75" thickBot="1" x14ac:dyDescent="0.3">
      <c r="A13" s="1">
        <v>10</v>
      </c>
      <c r="B13" t="s">
        <v>60</v>
      </c>
      <c r="C13" s="1" t="s">
        <v>34</v>
      </c>
      <c r="D13" s="1" t="s">
        <v>35</v>
      </c>
      <c r="E13" s="7">
        <v>58234278</v>
      </c>
      <c r="F13" s="7">
        <v>63505413</v>
      </c>
      <c r="G13" s="7">
        <v>62951634</v>
      </c>
      <c r="H13" s="7">
        <v>66759930</v>
      </c>
      <c r="I13" s="7">
        <v>69097219</v>
      </c>
      <c r="J13" s="8">
        <f t="shared" si="3"/>
        <v>17.879984708399618</v>
      </c>
      <c r="K13" s="8">
        <f t="shared" si="0"/>
        <v>17.966635704324336</v>
      </c>
      <c r="L13" s="8">
        <f t="shared" si="0"/>
        <v>17.957877275226569</v>
      </c>
      <c r="M13" s="8">
        <f t="shared" si="0"/>
        <v>18.016613608225303</v>
      </c>
      <c r="N13" s="8">
        <f t="shared" si="0"/>
        <v>18.051025041907746</v>
      </c>
      <c r="O13" s="7">
        <v>25099875</v>
      </c>
      <c r="P13" s="7">
        <v>25497504</v>
      </c>
      <c r="Q13" s="7">
        <v>23387406</v>
      </c>
      <c r="R13" s="7">
        <v>24572266</v>
      </c>
      <c r="S13" s="7">
        <v>23963934</v>
      </c>
      <c r="T13" s="7">
        <v>33134403</v>
      </c>
      <c r="U13" s="7">
        <v>38007909</v>
      </c>
      <c r="V13" s="7">
        <v>39564228</v>
      </c>
      <c r="W13" s="7">
        <v>42187667</v>
      </c>
      <c r="X13" s="7">
        <v>45133285</v>
      </c>
      <c r="Y13" s="8">
        <f t="shared" si="4"/>
        <v>0.75751704353930871</v>
      </c>
      <c r="Z13" s="8">
        <f t="shared" si="1"/>
        <v>0.67084732285588244</v>
      </c>
      <c r="AA13" s="8">
        <f t="shared" si="1"/>
        <v>0.5911250435620784</v>
      </c>
      <c r="AB13" s="8">
        <f t="shared" si="1"/>
        <v>0.58245140694791209</v>
      </c>
      <c r="AC13" s="8">
        <f t="shared" si="1"/>
        <v>0.53095922443934673</v>
      </c>
      <c r="AD13" s="8">
        <v>8.3000000000000007</v>
      </c>
      <c r="AE13" s="8">
        <v>9.1999999999999993</v>
      </c>
      <c r="AF13" s="8">
        <v>8.6999999999999993</v>
      </c>
      <c r="AG13" s="8">
        <v>9.3000000000000007</v>
      </c>
      <c r="AH13" s="8">
        <v>8.1</v>
      </c>
      <c r="AI13" s="8">
        <v>9.3000000000000007</v>
      </c>
      <c r="AJ13" s="8">
        <v>10.199999999999999</v>
      </c>
      <c r="AK13" s="8">
        <v>10.6</v>
      </c>
      <c r="AL13" s="8">
        <v>11.6</v>
      </c>
      <c r="AM13" s="8">
        <v>11.3</v>
      </c>
      <c r="AN13" s="8">
        <v>16.399999999999999</v>
      </c>
      <c r="AO13" s="8">
        <v>17</v>
      </c>
      <c r="AP13" s="8">
        <v>16.899999999999999</v>
      </c>
      <c r="AQ13" s="8">
        <v>18.399999999999999</v>
      </c>
      <c r="AR13" s="8">
        <v>17.3</v>
      </c>
      <c r="AS13" s="8">
        <v>7.5</v>
      </c>
      <c r="AT13" s="8">
        <v>7.75</v>
      </c>
      <c r="AU13" s="8">
        <v>7.5</v>
      </c>
      <c r="AV13" s="8">
        <v>4.75</v>
      </c>
      <c r="AW13" s="8">
        <v>4.25</v>
      </c>
      <c r="AX13" s="8">
        <v>6</v>
      </c>
      <c r="AY13" s="8">
        <v>8.39</v>
      </c>
      <c r="AZ13" s="8">
        <v>8.36</v>
      </c>
      <c r="BA13" s="8">
        <v>3.35</v>
      </c>
      <c r="BB13" s="8">
        <v>3.02</v>
      </c>
      <c r="BC13" s="8">
        <v>3.61</v>
      </c>
      <c r="BD13" s="8">
        <v>3.13</v>
      </c>
      <c r="BE13" s="7">
        <v>7727083000</v>
      </c>
      <c r="BF13" s="7">
        <v>8156497800</v>
      </c>
      <c r="BG13" s="7">
        <v>10542693500</v>
      </c>
      <c r="BH13" s="7">
        <v>11526332800</v>
      </c>
      <c r="BI13" s="7">
        <v>12401728500</v>
      </c>
      <c r="BJ13" s="7">
        <v>13589825700</v>
      </c>
      <c r="BK13" s="7">
        <v>14838311500</v>
      </c>
      <c r="BM13" s="18">
        <f t="shared" si="5"/>
        <v>5.5572691531849729</v>
      </c>
      <c r="BN13" s="18">
        <f t="shared" si="5"/>
        <v>29.255150415169606</v>
      </c>
      <c r="BO13" s="18">
        <f t="shared" si="2"/>
        <v>9.3300568777798567</v>
      </c>
      <c r="BP13" s="18">
        <f t="shared" si="2"/>
        <v>7.5947460062926524</v>
      </c>
      <c r="BQ13" s="18">
        <f t="shared" si="2"/>
        <v>9.5800936135636263</v>
      </c>
    </row>
    <row r="14" spans="1:70" ht="15.75" thickBot="1" x14ac:dyDescent="0.3">
      <c r="A14" s="1">
        <v>11</v>
      </c>
      <c r="B14" s="1"/>
      <c r="C14" s="1" t="s">
        <v>36</v>
      </c>
      <c r="D14" s="1" t="s">
        <v>37</v>
      </c>
      <c r="E14" s="7">
        <v>28381</v>
      </c>
      <c r="F14" s="7">
        <v>38011</v>
      </c>
      <c r="G14" s="7">
        <v>42508</v>
      </c>
      <c r="H14" s="7">
        <v>43141</v>
      </c>
      <c r="I14" s="7">
        <v>46602</v>
      </c>
      <c r="J14" s="8">
        <f t="shared" si="3"/>
        <v>10.253475186175006</v>
      </c>
      <c r="K14" s="8">
        <f t="shared" si="0"/>
        <v>10.545630870503309</v>
      </c>
      <c r="L14" s="8">
        <f t="shared" si="0"/>
        <v>10.657447572492586</v>
      </c>
      <c r="M14" s="8">
        <f t="shared" si="0"/>
        <v>10.672229100017557</v>
      </c>
      <c r="N14" s="8">
        <f t="shared" si="0"/>
        <v>10.749398737647702</v>
      </c>
      <c r="O14" s="7">
        <v>14883</v>
      </c>
      <c r="P14" s="7">
        <v>5995</v>
      </c>
      <c r="Q14" s="7">
        <v>8333</v>
      </c>
      <c r="R14" s="7">
        <v>9028</v>
      </c>
      <c r="S14" s="7">
        <v>11244</v>
      </c>
      <c r="T14" s="7">
        <v>13498</v>
      </c>
      <c r="U14" s="7">
        <v>32016</v>
      </c>
      <c r="V14" s="7">
        <v>34175</v>
      </c>
      <c r="W14" s="7">
        <v>34113</v>
      </c>
      <c r="X14" s="7">
        <v>35358</v>
      </c>
      <c r="Y14" s="8">
        <f t="shared" si="4"/>
        <v>1.1026077937472218</v>
      </c>
      <c r="Z14" s="8">
        <f t="shared" si="1"/>
        <v>0.18725012493753124</v>
      </c>
      <c r="AA14" s="8">
        <f t="shared" si="1"/>
        <v>0.24383321141185077</v>
      </c>
      <c r="AB14" s="8">
        <f t="shared" si="1"/>
        <v>0.26464984023685983</v>
      </c>
      <c r="AC14" s="8">
        <f t="shared" si="1"/>
        <v>0.31800441201425422</v>
      </c>
      <c r="AD14" s="8">
        <v>17.2</v>
      </c>
      <c r="AE14" s="8">
        <v>15.8</v>
      </c>
      <c r="AF14" s="8">
        <v>16.8</v>
      </c>
      <c r="AG14" s="8">
        <v>16.3</v>
      </c>
      <c r="AH14" s="8">
        <f>(13538/106742)*100</f>
        <v>12.682917689381872</v>
      </c>
      <c r="AI14" s="8">
        <v>35.9</v>
      </c>
      <c r="AJ14" s="8">
        <v>27.3</v>
      </c>
      <c r="AK14" s="8">
        <v>30</v>
      </c>
      <c r="AL14" s="8">
        <v>29.4</v>
      </c>
      <c r="AM14" s="8">
        <v>29.1</v>
      </c>
      <c r="AN14" s="8">
        <v>75.400000000000006</v>
      </c>
      <c r="AO14" s="8">
        <v>32.4</v>
      </c>
      <c r="AP14" s="8">
        <v>37.299999999999997</v>
      </c>
      <c r="AQ14" s="8">
        <v>37.1</v>
      </c>
      <c r="AR14" s="8">
        <v>38.299999999999997</v>
      </c>
      <c r="AS14" s="8">
        <v>7.5</v>
      </c>
      <c r="AT14" s="8">
        <v>7.75</v>
      </c>
      <c r="AU14" s="8">
        <v>7.5</v>
      </c>
      <c r="AV14" s="8">
        <v>4.75</v>
      </c>
      <c r="AW14" s="8">
        <v>4.25</v>
      </c>
      <c r="AX14" s="8">
        <v>6</v>
      </c>
      <c r="AY14" s="8">
        <v>8.39</v>
      </c>
      <c r="AZ14" s="8">
        <v>8.36</v>
      </c>
      <c r="BA14" s="8">
        <v>3.35</v>
      </c>
      <c r="BB14" s="8">
        <v>3.02</v>
      </c>
      <c r="BC14" s="8">
        <v>3.61</v>
      </c>
      <c r="BD14" s="8">
        <v>3.13</v>
      </c>
      <c r="BE14" s="7">
        <v>7727083000</v>
      </c>
      <c r="BF14" s="7">
        <v>8156497800</v>
      </c>
      <c r="BG14" s="7">
        <v>10542693500</v>
      </c>
      <c r="BH14" s="7">
        <v>11526332800</v>
      </c>
      <c r="BI14" s="7">
        <v>12401728500</v>
      </c>
      <c r="BJ14" s="7">
        <v>13589825700</v>
      </c>
      <c r="BK14" s="7">
        <v>14838311500</v>
      </c>
      <c r="BM14" s="18">
        <f t="shared" si="5"/>
        <v>5.5572691531849729</v>
      </c>
      <c r="BN14" s="18">
        <f t="shared" si="5"/>
        <v>29.255150415169606</v>
      </c>
      <c r="BO14" s="18">
        <f t="shared" si="2"/>
        <v>9.3300568777798567</v>
      </c>
      <c r="BP14" s="18">
        <f t="shared" si="2"/>
        <v>7.5947460062926524</v>
      </c>
      <c r="BQ14" s="18">
        <f t="shared" si="2"/>
        <v>9.5800936135636263</v>
      </c>
    </row>
    <row r="15" spans="1:70" ht="15.75" thickBot="1" x14ac:dyDescent="0.3">
      <c r="A15" s="1">
        <v>12</v>
      </c>
      <c r="B15" t="s">
        <v>61</v>
      </c>
      <c r="C15" s="1" t="s">
        <v>42</v>
      </c>
      <c r="D15" s="1" t="s">
        <v>43</v>
      </c>
      <c r="E15" s="7">
        <v>1241239780</v>
      </c>
      <c r="F15" s="7">
        <v>1376278237</v>
      </c>
      <c r="G15" s="7">
        <v>1531365558</v>
      </c>
      <c r="H15" s="7">
        <v>1640886147</v>
      </c>
      <c r="I15" s="7">
        <v>1682821739</v>
      </c>
      <c r="J15" s="8">
        <f t="shared" si="3"/>
        <v>20.939376539654312</v>
      </c>
      <c r="K15" s="8">
        <f t="shared" si="0"/>
        <v>21.042648763138551</v>
      </c>
      <c r="L15" s="8">
        <f t="shared" si="0"/>
        <v>21.149425695858842</v>
      </c>
      <c r="M15" s="8">
        <f t="shared" si="0"/>
        <v>21.218502266391503</v>
      </c>
      <c r="N15" s="8">
        <f t="shared" si="0"/>
        <v>21.243737827947566</v>
      </c>
      <c r="O15" s="7">
        <v>293785055</v>
      </c>
      <c r="P15" s="7">
        <v>402760903</v>
      </c>
      <c r="Q15" s="7">
        <v>451785946</v>
      </c>
      <c r="R15" s="7">
        <v>402760903</v>
      </c>
      <c r="S15" s="7">
        <v>482559879</v>
      </c>
      <c r="T15" s="7">
        <v>947454725</v>
      </c>
      <c r="U15" s="7">
        <v>973517334</v>
      </c>
      <c r="V15" s="7">
        <v>1079579612</v>
      </c>
      <c r="W15" s="7">
        <v>1116300069</v>
      </c>
      <c r="X15" s="7">
        <v>1200261863</v>
      </c>
      <c r="Y15" s="8">
        <f t="shared" si="4"/>
        <v>0.31007819925115682</v>
      </c>
      <c r="Z15" s="8">
        <f t="shared" si="1"/>
        <v>0.41371723844415903</v>
      </c>
      <c r="AA15" s="8">
        <f t="shared" si="1"/>
        <v>0.41848321418652357</v>
      </c>
      <c r="AB15" s="8">
        <f t="shared" si="1"/>
        <v>0.3607998549716116</v>
      </c>
      <c r="AC15" s="8">
        <f t="shared" si="1"/>
        <v>0.40204549846636256</v>
      </c>
      <c r="AD15" s="8">
        <v>7.4</v>
      </c>
      <c r="AE15" s="8">
        <v>8.3000000000000007</v>
      </c>
      <c r="AF15" s="8">
        <v>10.5</v>
      </c>
      <c r="AG15" s="8">
        <v>8.3000000000000007</v>
      </c>
      <c r="AH15" s="8">
        <v>11.8</v>
      </c>
      <c r="AI15" s="8">
        <v>6.6</v>
      </c>
      <c r="AJ15" s="8">
        <v>7.8</v>
      </c>
      <c r="AK15" s="8">
        <v>9.9</v>
      </c>
      <c r="AL15" s="8">
        <v>7.8</v>
      </c>
      <c r="AM15" s="8">
        <v>11.9</v>
      </c>
      <c r="AN15" s="8">
        <v>8.6</v>
      </c>
      <c r="AO15" s="8">
        <v>11.1</v>
      </c>
      <c r="AP15" s="8">
        <v>14.1</v>
      </c>
      <c r="AQ15" s="8">
        <v>11.1</v>
      </c>
      <c r="AR15" s="8">
        <v>16.7</v>
      </c>
      <c r="AS15" s="8">
        <v>7.5</v>
      </c>
      <c r="AT15" s="8">
        <v>7.75</v>
      </c>
      <c r="AU15" s="8">
        <v>7.5</v>
      </c>
      <c r="AV15" s="8">
        <v>4.75</v>
      </c>
      <c r="AW15" s="8">
        <v>4.25</v>
      </c>
      <c r="AX15" s="8">
        <v>6</v>
      </c>
      <c r="AY15" s="8">
        <v>8.39</v>
      </c>
      <c r="AZ15" s="8">
        <v>8.36</v>
      </c>
      <c r="BA15" s="8">
        <v>3.35</v>
      </c>
      <c r="BB15" s="8">
        <v>3.02</v>
      </c>
      <c r="BC15" s="8">
        <v>3.61</v>
      </c>
      <c r="BD15" s="8">
        <v>3.13</v>
      </c>
      <c r="BE15" s="7">
        <v>7727083000</v>
      </c>
      <c r="BF15" s="7">
        <v>8156497800</v>
      </c>
      <c r="BG15" s="7">
        <v>10542693500</v>
      </c>
      <c r="BH15" s="7">
        <v>11526332800</v>
      </c>
      <c r="BI15" s="7">
        <v>12401728500</v>
      </c>
      <c r="BJ15" s="7">
        <v>13589825700</v>
      </c>
      <c r="BK15" s="7">
        <v>14838311500</v>
      </c>
      <c r="BM15" s="18">
        <f t="shared" si="5"/>
        <v>5.5572691531849729</v>
      </c>
      <c r="BN15" s="18">
        <f t="shared" si="5"/>
        <v>29.255150415169606</v>
      </c>
      <c r="BO15" s="18">
        <f t="shared" si="2"/>
        <v>9.3300568777798567</v>
      </c>
      <c r="BP15" s="18">
        <f t="shared" si="2"/>
        <v>7.5947460062926524</v>
      </c>
      <c r="BQ15" s="18">
        <f t="shared" si="2"/>
        <v>9.5800936135636263</v>
      </c>
    </row>
    <row r="16" spans="1:70" ht="15.75" thickBot="1" x14ac:dyDescent="0.3">
      <c r="A16" s="1">
        <v>13</v>
      </c>
      <c r="B16" s="1"/>
      <c r="C16" s="1" t="s">
        <v>46</v>
      </c>
      <c r="D16" s="1" t="s">
        <v>47</v>
      </c>
      <c r="E16" s="7">
        <v>3194664</v>
      </c>
      <c r="F16" s="7">
        <v>3434879</v>
      </c>
      <c r="G16" s="7">
        <v>4612562</v>
      </c>
      <c r="H16" s="7">
        <v>6096149</v>
      </c>
      <c r="I16" s="7">
        <v>9460427</v>
      </c>
      <c r="J16" s="8">
        <f t="shared" si="3"/>
        <v>14.976992475944369</v>
      </c>
      <c r="K16" s="8">
        <f t="shared" si="0"/>
        <v>15.049492257399518</v>
      </c>
      <c r="L16" s="8">
        <f t="shared" si="0"/>
        <v>15.344294008974998</v>
      </c>
      <c r="M16" s="8">
        <f t="shared" si="0"/>
        <v>15.623167818307129</v>
      </c>
      <c r="N16" s="8">
        <f t="shared" si="0"/>
        <v>16.062628077430116</v>
      </c>
      <c r="O16" s="7">
        <v>1291700</v>
      </c>
      <c r="P16" s="7">
        <v>1378320</v>
      </c>
      <c r="Q16" s="7">
        <v>2341155</v>
      </c>
      <c r="R16" s="7">
        <v>3523628</v>
      </c>
      <c r="S16" s="7">
        <v>6103968</v>
      </c>
      <c r="T16" s="7">
        <v>1902964</v>
      </c>
      <c r="U16" s="7">
        <v>2056560</v>
      </c>
      <c r="V16" s="7">
        <v>2271407</v>
      </c>
      <c r="W16" s="7">
        <v>2572521</v>
      </c>
      <c r="X16" s="7">
        <v>3356460</v>
      </c>
      <c r="Y16" s="8">
        <f t="shared" si="4"/>
        <v>0.67878320346575127</v>
      </c>
      <c r="Z16" s="8">
        <f t="shared" si="1"/>
        <v>0.6702065585249154</v>
      </c>
      <c r="AA16" s="8">
        <f t="shared" si="1"/>
        <v>1.0307069582862076</v>
      </c>
      <c r="AB16" s="8">
        <f t="shared" si="1"/>
        <v>1.3697178759668045</v>
      </c>
      <c r="AC16" s="8">
        <f t="shared" si="1"/>
        <v>1.8185731395577482</v>
      </c>
      <c r="AD16" s="8">
        <v>5.7</v>
      </c>
      <c r="AE16" s="8">
        <v>5.46</v>
      </c>
      <c r="AF16" s="8">
        <v>4.67</v>
      </c>
      <c r="AG16" s="8">
        <v>5.41</v>
      </c>
      <c r="AH16" s="8">
        <v>5.39</v>
      </c>
      <c r="AI16" s="8">
        <v>8.07</v>
      </c>
      <c r="AJ16" s="8">
        <v>7.61</v>
      </c>
      <c r="AK16" s="8">
        <v>5.8</v>
      </c>
      <c r="AL16" s="8">
        <v>5.36</v>
      </c>
      <c r="AM16" s="8">
        <v>3.45</v>
      </c>
      <c r="AN16" s="8">
        <v>14.59</v>
      </c>
      <c r="AO16" s="8">
        <v>13.2</v>
      </c>
      <c r="AP16" s="8">
        <v>12.36</v>
      </c>
      <c r="AQ16" s="8">
        <v>13.7</v>
      </c>
      <c r="AR16" s="8">
        <v>11.61</v>
      </c>
      <c r="AS16" s="8">
        <v>7.5</v>
      </c>
      <c r="AT16" s="8">
        <v>7.75</v>
      </c>
      <c r="AU16" s="8">
        <v>7.5</v>
      </c>
      <c r="AV16" s="8">
        <v>4.75</v>
      </c>
      <c r="AW16" s="8">
        <v>4.25</v>
      </c>
      <c r="AX16" s="8">
        <v>6</v>
      </c>
      <c r="AY16" s="8">
        <v>8.39</v>
      </c>
      <c r="AZ16" s="8">
        <v>8.36</v>
      </c>
      <c r="BA16" s="8">
        <v>3.35</v>
      </c>
      <c r="BB16" s="8">
        <v>3.02</v>
      </c>
      <c r="BC16" s="8">
        <v>3.61</v>
      </c>
      <c r="BD16" s="8">
        <v>3.13</v>
      </c>
      <c r="BE16" s="7">
        <v>7727083000</v>
      </c>
      <c r="BF16" s="7">
        <v>8156497800</v>
      </c>
      <c r="BG16" s="7">
        <v>10542693500</v>
      </c>
      <c r="BH16" s="7">
        <v>11526332800</v>
      </c>
      <c r="BI16" s="7">
        <v>12401728500</v>
      </c>
      <c r="BJ16" s="7">
        <v>13589825700</v>
      </c>
      <c r="BK16" s="7">
        <v>14838311500</v>
      </c>
      <c r="BM16" s="18">
        <f t="shared" si="5"/>
        <v>5.5572691531849729</v>
      </c>
      <c r="BN16" s="18">
        <f t="shared" si="5"/>
        <v>29.255150415169606</v>
      </c>
      <c r="BO16" s="18">
        <f t="shared" si="2"/>
        <v>9.3300568777798567</v>
      </c>
      <c r="BP16" s="18">
        <f t="shared" si="2"/>
        <v>7.5947460062926524</v>
      </c>
      <c r="BQ16" s="18">
        <f t="shared" si="2"/>
        <v>9.5800936135636263</v>
      </c>
    </row>
    <row r="17" spans="1:69" ht="15.75" thickBot="1" x14ac:dyDescent="0.3">
      <c r="A17" s="1">
        <v>14</v>
      </c>
      <c r="B17" s="1"/>
      <c r="C17" s="1" t="s">
        <v>48</v>
      </c>
      <c r="D17" s="1" t="s">
        <v>49</v>
      </c>
      <c r="E17" s="7">
        <v>12439267</v>
      </c>
      <c r="F17" s="7">
        <v>13696417</v>
      </c>
      <c r="G17" s="7">
        <v>15226009</v>
      </c>
      <c r="H17" s="7">
        <v>16616239</v>
      </c>
      <c r="I17" s="7">
        <v>18146206</v>
      </c>
      <c r="J17" s="8">
        <f t="shared" si="3"/>
        <v>16.336368720709707</v>
      </c>
      <c r="K17" s="8">
        <f t="shared" si="3"/>
        <v>16.43264482374596</v>
      </c>
      <c r="L17" s="8">
        <f t="shared" si="3"/>
        <v>16.538515641942301</v>
      </c>
      <c r="M17" s="8">
        <f t="shared" si="3"/>
        <v>16.62589102816117</v>
      </c>
      <c r="N17" s="8">
        <f t="shared" si="3"/>
        <v>16.713972061011432</v>
      </c>
      <c r="O17" s="7">
        <v>2675166</v>
      </c>
      <c r="P17" s="7">
        <v>2758131</v>
      </c>
      <c r="Q17" s="7">
        <v>2762162</v>
      </c>
      <c r="R17" s="7">
        <v>2722208</v>
      </c>
      <c r="S17" s="7">
        <v>2851611</v>
      </c>
      <c r="T17" s="7">
        <v>9764101</v>
      </c>
      <c r="U17" s="7">
        <v>10938286</v>
      </c>
      <c r="V17" s="7">
        <v>12463847</v>
      </c>
      <c r="W17" s="7">
        <v>13894032</v>
      </c>
      <c r="X17" s="7">
        <v>15294595</v>
      </c>
      <c r="Y17" s="8">
        <f t="shared" si="4"/>
        <v>0.27397975502301747</v>
      </c>
      <c r="Z17" s="8">
        <f t="shared" si="4"/>
        <v>0.25215385664627893</v>
      </c>
      <c r="AA17" s="8">
        <f t="shared" si="4"/>
        <v>0.22161392064584876</v>
      </c>
      <c r="AB17" s="8">
        <f t="shared" si="4"/>
        <v>0.19592642366161242</v>
      </c>
      <c r="AC17" s="8">
        <f t="shared" si="4"/>
        <v>0.18644566920536307</v>
      </c>
      <c r="AD17" s="8">
        <v>11.9</v>
      </c>
      <c r="AE17" s="8">
        <v>11.2</v>
      </c>
      <c r="AF17" s="8">
        <v>11.87</v>
      </c>
      <c r="AG17" s="8">
        <v>11.91</v>
      </c>
      <c r="AH17" s="8">
        <v>11.66</v>
      </c>
      <c r="AI17" s="8">
        <v>16.61</v>
      </c>
      <c r="AJ17" s="8">
        <v>14.63</v>
      </c>
      <c r="AK17" s="8">
        <v>15.1</v>
      </c>
      <c r="AL17" s="8">
        <v>14.47</v>
      </c>
      <c r="AM17" s="8">
        <v>13.54</v>
      </c>
      <c r="AN17" s="8">
        <v>21.16</v>
      </c>
      <c r="AO17" s="8">
        <v>18.32</v>
      </c>
      <c r="AP17" s="8">
        <v>18.45</v>
      </c>
      <c r="AQ17" s="8">
        <v>17.3</v>
      </c>
      <c r="AR17" s="8">
        <v>16.07</v>
      </c>
      <c r="AS17" s="8">
        <v>7.5</v>
      </c>
      <c r="AT17" s="8">
        <v>7.75</v>
      </c>
      <c r="AU17" s="8">
        <v>7.5</v>
      </c>
      <c r="AV17" s="8">
        <v>4.75</v>
      </c>
      <c r="AW17" s="8">
        <v>4.25</v>
      </c>
      <c r="AX17" s="8">
        <v>6</v>
      </c>
      <c r="AY17" s="8">
        <v>8.39</v>
      </c>
      <c r="AZ17" s="8">
        <v>8.36</v>
      </c>
      <c r="BA17" s="8">
        <v>3.35</v>
      </c>
      <c r="BB17" s="8">
        <v>3.02</v>
      </c>
      <c r="BC17" s="8">
        <v>3.61</v>
      </c>
      <c r="BD17" s="8">
        <v>3.13</v>
      </c>
      <c r="BE17" s="7">
        <v>7727083000</v>
      </c>
      <c r="BF17" s="7">
        <v>8156497800</v>
      </c>
      <c r="BG17" s="7">
        <v>10542693500</v>
      </c>
      <c r="BH17" s="7">
        <v>11526332800</v>
      </c>
      <c r="BI17" s="7">
        <v>12401728500</v>
      </c>
      <c r="BJ17" s="7">
        <v>13589825700</v>
      </c>
      <c r="BK17" s="7">
        <v>14838311500</v>
      </c>
      <c r="BM17" s="18">
        <f t="shared" si="5"/>
        <v>5.5572691531849729</v>
      </c>
      <c r="BN17" s="18">
        <f t="shared" si="5"/>
        <v>29.255150415169606</v>
      </c>
      <c r="BO17" s="18">
        <f t="shared" si="5"/>
        <v>9.3300568777798567</v>
      </c>
      <c r="BP17" s="18">
        <f t="shared" si="5"/>
        <v>7.5947460062926524</v>
      </c>
      <c r="BQ17" s="18">
        <f t="shared" si="5"/>
        <v>9.5800936135636263</v>
      </c>
    </row>
    <row r="18" spans="1:69" ht="15.75" thickBot="1" x14ac:dyDescent="0.3">
      <c r="A18" s="1">
        <v>15</v>
      </c>
      <c r="B18" s="1"/>
      <c r="C18" s="1" t="s">
        <v>52</v>
      </c>
      <c r="D18" s="1" t="s">
        <v>53</v>
      </c>
      <c r="E18" s="7">
        <v>172557</v>
      </c>
      <c r="F18" s="7">
        <v>159951</v>
      </c>
      <c r="G18" s="7">
        <v>167063</v>
      </c>
      <c r="H18" s="7">
        <v>159564</v>
      </c>
      <c r="I18" s="7">
        <v>187057</v>
      </c>
      <c r="J18" s="8">
        <f t="shared" si="3"/>
        <v>12.058482895654612</v>
      </c>
      <c r="K18" s="8">
        <f t="shared" si="3"/>
        <v>11.982622797311857</v>
      </c>
      <c r="L18" s="8">
        <f t="shared" si="3"/>
        <v>12.026126265768678</v>
      </c>
      <c r="M18" s="8">
        <f t="shared" si="3"/>
        <v>11.980200374644706</v>
      </c>
      <c r="N18" s="8">
        <f t="shared" si="3"/>
        <v>12.139168662224954</v>
      </c>
      <c r="O18" s="7">
        <v>75461</v>
      </c>
      <c r="P18" s="7">
        <v>58729</v>
      </c>
      <c r="Q18" s="7">
        <v>61554</v>
      </c>
      <c r="R18" s="7">
        <v>50708</v>
      </c>
      <c r="S18" s="7">
        <v>68130</v>
      </c>
      <c r="T18" s="7">
        <v>97097</v>
      </c>
      <c r="U18" s="7">
        <v>101222</v>
      </c>
      <c r="V18" s="7">
        <v>105509</v>
      </c>
      <c r="W18" s="7">
        <v>108856</v>
      </c>
      <c r="X18" s="7">
        <v>118927</v>
      </c>
      <c r="Y18" s="8">
        <f t="shared" si="4"/>
        <v>0.77717128232592148</v>
      </c>
      <c r="Z18" s="8">
        <f t="shared" si="4"/>
        <v>0.58019995653118883</v>
      </c>
      <c r="AA18" s="8">
        <f t="shared" si="4"/>
        <v>0.58340046820650371</v>
      </c>
      <c r="AB18" s="8">
        <f t="shared" si="4"/>
        <v>0.46582641287572574</v>
      </c>
      <c r="AC18" s="8">
        <f t="shared" si="4"/>
        <v>0.57287243435048396</v>
      </c>
      <c r="AD18" s="8">
        <v>1.34</v>
      </c>
      <c r="AE18" s="8">
        <v>1.89</v>
      </c>
      <c r="AF18" s="8">
        <v>2.37</v>
      </c>
      <c r="AG18" s="8">
        <v>3.2</v>
      </c>
      <c r="AH18" s="8">
        <v>3.37</v>
      </c>
      <c r="AI18" s="8">
        <v>1.73</v>
      </c>
      <c r="AJ18" s="8">
        <v>2.58</v>
      </c>
      <c r="AK18" s="8">
        <v>3.08</v>
      </c>
      <c r="AL18" s="8">
        <v>4.47</v>
      </c>
      <c r="AM18" s="8">
        <v>4.5199999999999996</v>
      </c>
      <c r="AN18" s="8">
        <v>3.07</v>
      </c>
      <c r="AO18" s="8">
        <v>4.07</v>
      </c>
      <c r="AP18" s="8">
        <v>4.88</v>
      </c>
      <c r="AQ18" s="8">
        <v>6.55</v>
      </c>
      <c r="AR18" s="8">
        <v>7.1</v>
      </c>
      <c r="AS18" s="8">
        <v>7.5</v>
      </c>
      <c r="AT18" s="8">
        <v>7.75</v>
      </c>
      <c r="AU18" s="8">
        <v>7.5</v>
      </c>
      <c r="AV18" s="8">
        <v>4.75</v>
      </c>
      <c r="AW18" s="8">
        <v>4.25</v>
      </c>
      <c r="AX18" s="8">
        <v>6</v>
      </c>
      <c r="AY18" s="8">
        <v>8.39</v>
      </c>
      <c r="AZ18" s="8">
        <v>8.36</v>
      </c>
      <c r="BA18" s="8">
        <v>3.35</v>
      </c>
      <c r="BB18" s="8">
        <v>3.02</v>
      </c>
      <c r="BC18" s="8">
        <v>3.61</v>
      </c>
      <c r="BD18" s="8">
        <v>3.13</v>
      </c>
      <c r="BE18" s="7">
        <v>7727083000</v>
      </c>
      <c r="BF18" s="7">
        <v>8156497800</v>
      </c>
      <c r="BG18" s="7">
        <v>10542693500</v>
      </c>
      <c r="BH18" s="7">
        <v>11526332800</v>
      </c>
      <c r="BI18" s="7">
        <v>12401728500</v>
      </c>
      <c r="BJ18" s="7">
        <v>13589825700</v>
      </c>
      <c r="BK18" s="7">
        <v>14838311500</v>
      </c>
      <c r="BM18" s="18">
        <f t="shared" si="5"/>
        <v>5.5572691531849729</v>
      </c>
      <c r="BN18" s="18">
        <f t="shared" si="5"/>
        <v>29.255150415169606</v>
      </c>
      <c r="BO18" s="18">
        <f t="shared" si="5"/>
        <v>9.3300568777798567</v>
      </c>
      <c r="BP18" s="18">
        <f t="shared" si="5"/>
        <v>7.5947460062926524</v>
      </c>
      <c r="BQ18" s="18">
        <f t="shared" si="5"/>
        <v>9.5800936135636263</v>
      </c>
    </row>
    <row r="19" spans="1:69" ht="15.75" thickBot="1" x14ac:dyDescent="0.3">
      <c r="A19" s="1">
        <v>16</v>
      </c>
      <c r="B19" s="1"/>
      <c r="C19" s="1" t="s">
        <v>58</v>
      </c>
      <c r="D19" s="1" t="s">
        <v>59</v>
      </c>
      <c r="E19" s="7">
        <v>5609557</v>
      </c>
      <c r="F19" s="7">
        <v>6284729</v>
      </c>
      <c r="G19" s="7">
        <v>6585807</v>
      </c>
      <c r="H19" s="7">
        <v>7434900</v>
      </c>
      <c r="I19" s="7">
        <v>7869975</v>
      </c>
      <c r="J19" s="8">
        <f t="shared" si="3"/>
        <v>15.539982308248982</v>
      </c>
      <c r="K19" s="8">
        <f t="shared" si="3"/>
        <v>15.653633280540657</v>
      </c>
      <c r="L19" s="8">
        <f t="shared" si="3"/>
        <v>15.700427436903574</v>
      </c>
      <c r="M19" s="8">
        <f t="shared" si="3"/>
        <v>15.821695687886816</v>
      </c>
      <c r="N19" s="8">
        <f t="shared" si="3"/>
        <v>15.878565443768464</v>
      </c>
      <c r="O19" s="7">
        <v>1527429</v>
      </c>
      <c r="P19" s="7">
        <v>1947588</v>
      </c>
      <c r="Q19" s="7">
        <v>1950534</v>
      </c>
      <c r="R19" s="7">
        <v>2352892</v>
      </c>
      <c r="S19" s="7">
        <v>2437127</v>
      </c>
      <c r="T19" s="7">
        <v>4082128</v>
      </c>
      <c r="U19" s="7">
        <v>4377141</v>
      </c>
      <c r="V19" s="7">
        <v>4635273</v>
      </c>
      <c r="W19" s="7">
        <v>5082008</v>
      </c>
      <c r="X19" s="7">
        <v>5432127</v>
      </c>
      <c r="Y19" s="8">
        <f t="shared" si="4"/>
        <v>0.37417469515899549</v>
      </c>
      <c r="Z19" s="8">
        <f t="shared" si="4"/>
        <v>0.44494522794673508</v>
      </c>
      <c r="AA19" s="8">
        <f t="shared" si="4"/>
        <v>0.42080239934088026</v>
      </c>
      <c r="AB19" s="8">
        <f t="shared" si="4"/>
        <v>0.46298470998077923</v>
      </c>
      <c r="AC19" s="8">
        <f t="shared" si="4"/>
        <v>0.44865059303657667</v>
      </c>
      <c r="AD19" s="8">
        <v>7.73</v>
      </c>
      <c r="AE19" s="8">
        <v>6.38</v>
      </c>
      <c r="AF19" s="8">
        <v>5.87</v>
      </c>
      <c r="AG19" s="8">
        <v>5.69</v>
      </c>
      <c r="AH19" s="8">
        <v>5.08</v>
      </c>
      <c r="AI19" s="8">
        <v>10.36</v>
      </c>
      <c r="AJ19" s="8">
        <v>8.31</v>
      </c>
      <c r="AK19" s="8">
        <v>8.14</v>
      </c>
      <c r="AL19" s="8">
        <v>7.31</v>
      </c>
      <c r="AM19" s="8">
        <v>6.51</v>
      </c>
      <c r="AN19" s="8">
        <v>14.23</v>
      </c>
      <c r="AO19" s="8">
        <v>12.03</v>
      </c>
      <c r="AP19" s="8">
        <v>11.57</v>
      </c>
      <c r="AQ19" s="8">
        <v>10.7</v>
      </c>
      <c r="AR19" s="8">
        <v>9.42</v>
      </c>
      <c r="AS19" s="8">
        <v>7.5</v>
      </c>
      <c r="AT19" s="8">
        <v>7.75</v>
      </c>
      <c r="AU19" s="8">
        <v>7.5</v>
      </c>
      <c r="AV19" s="8">
        <v>4.75</v>
      </c>
      <c r="AW19" s="8">
        <v>4.25</v>
      </c>
      <c r="AX19" s="8">
        <v>6</v>
      </c>
      <c r="AY19" s="8">
        <v>8.39</v>
      </c>
      <c r="AZ19" s="8">
        <v>8.36</v>
      </c>
      <c r="BA19" s="8">
        <v>3.35</v>
      </c>
      <c r="BB19" s="8">
        <v>3.02</v>
      </c>
      <c r="BC19" s="8">
        <v>3.61</v>
      </c>
      <c r="BD19" s="8">
        <v>3.13</v>
      </c>
      <c r="BE19" s="7">
        <v>7727083000</v>
      </c>
      <c r="BF19" s="7">
        <v>8156497800</v>
      </c>
      <c r="BG19" s="7">
        <v>10542693500</v>
      </c>
      <c r="BH19" s="7">
        <v>11526332800</v>
      </c>
      <c r="BI19" s="7">
        <v>12401728500</v>
      </c>
      <c r="BJ19" s="7">
        <v>13589825700</v>
      </c>
      <c r="BK19" s="7">
        <v>14838311500</v>
      </c>
      <c r="BM19" s="18">
        <f t="shared" si="5"/>
        <v>5.5572691531849729</v>
      </c>
      <c r="BN19" s="18">
        <f t="shared" si="5"/>
        <v>29.255150415169606</v>
      </c>
      <c r="BO19" s="18">
        <f t="shared" si="5"/>
        <v>9.3300568777798567</v>
      </c>
      <c r="BP19" s="18">
        <f t="shared" si="5"/>
        <v>7.5947460062926524</v>
      </c>
      <c r="BQ19" s="18">
        <f t="shared" si="5"/>
        <v>9.5800936135636263</v>
      </c>
    </row>
    <row r="20" spans="1:69" ht="15.75" thickBot="1" x14ac:dyDescent="0.3">
      <c r="A20" s="1">
        <v>17</v>
      </c>
      <c r="B20" t="s">
        <v>68</v>
      </c>
      <c r="C20" s="1" t="s">
        <v>62</v>
      </c>
      <c r="D20" s="1" t="s">
        <v>63</v>
      </c>
      <c r="E20" s="7">
        <v>960333</v>
      </c>
      <c r="F20" s="7">
        <v>1177094</v>
      </c>
      <c r="G20" s="7">
        <v>1142273</v>
      </c>
      <c r="H20" s="7">
        <v>1328292</v>
      </c>
      <c r="I20" s="7">
        <v>1391416</v>
      </c>
      <c r="J20" s="8">
        <f t="shared" si="3"/>
        <v>13.775035378296796</v>
      </c>
      <c r="K20" s="8">
        <f t="shared" si="3"/>
        <v>13.978559247114623</v>
      </c>
      <c r="L20" s="8">
        <f t="shared" si="3"/>
        <v>13.948530694919887</v>
      </c>
      <c r="M20" s="8">
        <f t="shared" si="3"/>
        <v>14.09940446436663</v>
      </c>
      <c r="N20" s="8">
        <f t="shared" si="3"/>
        <v>14.145832491614993</v>
      </c>
      <c r="O20" s="7">
        <v>588300</v>
      </c>
      <c r="P20" s="7">
        <v>798173</v>
      </c>
      <c r="Q20" s="7">
        <v>722489</v>
      </c>
      <c r="R20" s="7">
        <v>842752</v>
      </c>
      <c r="S20" s="7">
        <v>836245</v>
      </c>
      <c r="T20" s="7">
        <v>372033</v>
      </c>
      <c r="U20" s="7">
        <v>378921</v>
      </c>
      <c r="V20" s="7">
        <v>419784</v>
      </c>
      <c r="W20" s="7">
        <v>485540</v>
      </c>
      <c r="X20" s="7">
        <v>555171</v>
      </c>
      <c r="Y20" s="8">
        <f t="shared" si="4"/>
        <v>1.5813113352847732</v>
      </c>
      <c r="Z20" s="8">
        <f t="shared" si="4"/>
        <v>2.106436433979642</v>
      </c>
      <c r="AA20" s="8">
        <f t="shared" si="4"/>
        <v>1.7210970403826731</v>
      </c>
      <c r="AB20" s="8">
        <f t="shared" si="4"/>
        <v>1.7357004572228858</v>
      </c>
      <c r="AC20" s="8">
        <f t="shared" si="4"/>
        <v>1.5062836495422132</v>
      </c>
      <c r="AD20" s="8">
        <v>2.81</v>
      </c>
      <c r="AE20" s="8">
        <v>0.67</v>
      </c>
      <c r="AF20" s="8">
        <v>2.36</v>
      </c>
      <c r="AG20" s="8">
        <v>3.07</v>
      </c>
      <c r="AH20" s="8">
        <v>3.3</v>
      </c>
      <c r="AI20" s="8">
        <v>4.76</v>
      </c>
      <c r="AJ20" s="8">
        <v>0.97</v>
      </c>
      <c r="AK20" s="8">
        <v>4.13</v>
      </c>
      <c r="AL20" s="8">
        <v>5.19</v>
      </c>
      <c r="AM20" s="8">
        <v>5.52</v>
      </c>
      <c r="AN20" s="8">
        <v>12.28</v>
      </c>
      <c r="AO20" s="8">
        <v>3.03</v>
      </c>
      <c r="AP20" s="8">
        <v>11.23</v>
      </c>
      <c r="AQ20" s="8">
        <v>14.2</v>
      </c>
      <c r="AR20" s="8">
        <v>13.83</v>
      </c>
      <c r="AS20" s="8">
        <v>7.5</v>
      </c>
      <c r="AT20" s="8">
        <v>7.75</v>
      </c>
      <c r="AU20" s="8">
        <v>7.5</v>
      </c>
      <c r="AV20" s="8">
        <v>4.75</v>
      </c>
      <c r="AW20" s="8">
        <v>4.25</v>
      </c>
      <c r="AX20" s="8">
        <v>6</v>
      </c>
      <c r="AY20" s="8">
        <v>8.39</v>
      </c>
      <c r="AZ20" s="8">
        <v>8.36</v>
      </c>
      <c r="BA20" s="8">
        <v>3.35</v>
      </c>
      <c r="BB20" s="8">
        <v>3.02</v>
      </c>
      <c r="BC20" s="8">
        <v>3.61</v>
      </c>
      <c r="BD20" s="8">
        <v>3.13</v>
      </c>
      <c r="BE20" s="7">
        <v>7727083000</v>
      </c>
      <c r="BF20" s="7">
        <v>8156497800</v>
      </c>
      <c r="BG20" s="7">
        <v>10542693500</v>
      </c>
      <c r="BH20" s="7">
        <v>11526332800</v>
      </c>
      <c r="BI20" s="7">
        <v>12401728500</v>
      </c>
      <c r="BJ20" s="7">
        <v>13589825700</v>
      </c>
      <c r="BK20" s="7">
        <v>14838311500</v>
      </c>
      <c r="BM20" s="18">
        <f t="shared" si="5"/>
        <v>5.5572691531849729</v>
      </c>
      <c r="BN20" s="18">
        <f t="shared" si="5"/>
        <v>29.255150415169606</v>
      </c>
      <c r="BO20" s="18">
        <f t="shared" si="5"/>
        <v>9.3300568777798567</v>
      </c>
      <c r="BP20" s="18">
        <f t="shared" si="5"/>
        <v>7.5947460062926524</v>
      </c>
      <c r="BQ20" s="18">
        <f t="shared" si="5"/>
        <v>9.5800936135636263</v>
      </c>
    </row>
    <row r="21" spans="1:69" x14ac:dyDescent="0.25"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</row>
  </sheetData>
  <mergeCells count="12">
    <mergeCell ref="AI2:AM2"/>
    <mergeCell ref="AN2:AR2"/>
    <mergeCell ref="AS2:AX2"/>
    <mergeCell ref="AZ2:BD2"/>
    <mergeCell ref="BE2:BK2"/>
    <mergeCell ref="BL2:BR2"/>
    <mergeCell ref="E2:I2"/>
    <mergeCell ref="J2:N2"/>
    <mergeCell ref="O2:S2"/>
    <mergeCell ref="T2:X2"/>
    <mergeCell ref="Y2:AC2"/>
    <mergeCell ref="AD2:AH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Sheet1 (3)</vt:lpstr>
      <vt:lpstr>Positif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ideapad</dc:creator>
  <cp:lastModifiedBy>ideapad</cp:lastModifiedBy>
  <dcterms:created xsi:type="dcterms:W3CDTF">2020-05-03T05:40:09Z</dcterms:created>
  <dcterms:modified xsi:type="dcterms:W3CDTF">2020-05-13T23:27:44Z</dcterms:modified>
</cp:coreProperties>
</file>