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ISIPLUS\Tika UNS\"/>
    </mc:Choice>
  </mc:AlternateContent>
  <xr:revisionPtr revIDLastSave="0" documentId="13_ncr:1_{8E03A721-79F9-4306-ADF0-3F184CE34BDC}" xr6:coauthVersionLast="46" xr6:coauthVersionMax="46" xr10:uidLastSave="{00000000-0000-0000-0000-000000000000}"/>
  <bookViews>
    <workbookView xWindow="-120" yWindow="-120" windowWidth="20730" windowHeight="11160" activeTab="5" xr2:uid="{00000000-000D-0000-FFFF-FFFF00000000}"/>
  </bookViews>
  <sheets>
    <sheet name="2014" sheetId="1" r:id="rId1"/>
    <sheet name="2015" sheetId="16" r:id="rId2"/>
    <sheet name="2016" sheetId="15" r:id="rId3"/>
    <sheet name="2017" sheetId="14" r:id="rId4"/>
    <sheet name="2018" sheetId="13" r:id="rId5"/>
    <sheet name="2019" sheetId="12" r:id="rId6"/>
  </sheets>
  <definedNames>
    <definedName name="_xlnm._FilterDatabase" localSheetId="0" hidden="1">'2014'!$A$1:$Z$37</definedName>
    <definedName name="_xlnm._FilterDatabase" localSheetId="1" hidden="1">'2015'!$A$1:$Z$37</definedName>
    <definedName name="_xlnm._FilterDatabase" localSheetId="2" hidden="1">'2016'!$A$1:$Z$37</definedName>
    <definedName name="_xlnm._FilterDatabase" localSheetId="3" hidden="1">'2017'!$A$1:$Z$37</definedName>
    <definedName name="_xlnm._FilterDatabase" localSheetId="4" hidden="1">'2018'!$A$1:$Z$37</definedName>
    <definedName name="_xlnm._FilterDatabase" localSheetId="5" hidden="1">'2019'!$A$1:$Z$37</definedName>
  </definedNames>
  <calcPr calcId="181029"/>
</workbook>
</file>

<file path=xl/calcChain.xml><?xml version="1.0" encoding="utf-8"?>
<calcChain xmlns="http://schemas.openxmlformats.org/spreadsheetml/2006/main">
  <c r="T4" i="12" l="1"/>
  <c r="T5" i="12"/>
  <c r="T6" i="12"/>
  <c r="T7" i="12"/>
  <c r="T8" i="12"/>
  <c r="T9" i="12"/>
  <c r="T10" i="12"/>
  <c r="T11" i="12"/>
  <c r="T12" i="12"/>
  <c r="T13" i="12"/>
  <c r="T14" i="12"/>
  <c r="T15" i="12"/>
  <c r="T16" i="12"/>
  <c r="T17" i="12"/>
  <c r="T18" i="12"/>
  <c r="T19" i="12"/>
  <c r="T20" i="12"/>
  <c r="T21" i="12"/>
  <c r="T22" i="12"/>
  <c r="T23" i="12"/>
  <c r="T24" i="12"/>
  <c r="T25" i="12"/>
  <c r="T26" i="12"/>
  <c r="T27" i="12"/>
  <c r="T28" i="12"/>
  <c r="T29" i="12"/>
  <c r="T30" i="12"/>
  <c r="T31" i="12"/>
  <c r="T32" i="12"/>
  <c r="T33" i="12"/>
  <c r="T34" i="12"/>
  <c r="T35" i="12"/>
  <c r="T36" i="12"/>
  <c r="T37" i="12"/>
  <c r="T3" i="12"/>
  <c r="T4" i="13"/>
  <c r="T5" i="13"/>
  <c r="T6" i="13"/>
  <c r="T7" i="13"/>
  <c r="T8" i="13"/>
  <c r="T9" i="13"/>
  <c r="T10" i="13"/>
  <c r="T11" i="13"/>
  <c r="T12" i="13"/>
  <c r="T13" i="13"/>
  <c r="T14" i="13"/>
  <c r="T15" i="13"/>
  <c r="T16" i="13"/>
  <c r="T17" i="13"/>
  <c r="T18" i="13"/>
  <c r="T19" i="13"/>
  <c r="T20" i="13"/>
  <c r="T21" i="13"/>
  <c r="T22" i="13"/>
  <c r="T23" i="13"/>
  <c r="T24" i="13"/>
  <c r="T25" i="13"/>
  <c r="T26" i="13"/>
  <c r="T27" i="13"/>
  <c r="T28" i="13"/>
  <c r="T29" i="13"/>
  <c r="T30" i="13"/>
  <c r="T31" i="13"/>
  <c r="T32" i="13"/>
  <c r="T33" i="13"/>
  <c r="T34" i="13"/>
  <c r="T35" i="13"/>
  <c r="T36" i="13"/>
  <c r="T37" i="13"/>
  <c r="T3" i="13"/>
  <c r="T4" i="14"/>
  <c r="T5" i="14"/>
  <c r="T6" i="14"/>
  <c r="T7" i="14"/>
  <c r="T8" i="14"/>
  <c r="T9" i="14"/>
  <c r="T10" i="14"/>
  <c r="T11" i="14"/>
  <c r="T12" i="14"/>
  <c r="T13" i="14"/>
  <c r="T14" i="14"/>
  <c r="T15" i="14"/>
  <c r="T16" i="14"/>
  <c r="T17" i="14"/>
  <c r="T18" i="14"/>
  <c r="T19" i="14"/>
  <c r="T20" i="14"/>
  <c r="T21" i="14"/>
  <c r="T22" i="14"/>
  <c r="T23" i="14"/>
  <c r="T24" i="14"/>
  <c r="T25" i="14"/>
  <c r="T26" i="14"/>
  <c r="T27" i="14"/>
  <c r="T28" i="14"/>
  <c r="T29" i="14"/>
  <c r="T30" i="14"/>
  <c r="T31" i="14"/>
  <c r="T32" i="14"/>
  <c r="T33" i="14"/>
  <c r="T34" i="14"/>
  <c r="T35" i="14"/>
  <c r="T36" i="14"/>
  <c r="T37" i="14"/>
  <c r="T3" i="14"/>
  <c r="P39" i="1"/>
  <c r="P39" i="16"/>
  <c r="O39" i="16"/>
  <c r="O39" i="1"/>
  <c r="K39" i="1"/>
  <c r="K40" i="16"/>
  <c r="L28" i="16"/>
  <c r="C38" i="16"/>
  <c r="C38" i="1"/>
  <c r="F23" i="1"/>
  <c r="Q25" i="15"/>
  <c r="Q26" i="15"/>
  <c r="L40" i="14"/>
  <c r="L41" i="15"/>
  <c r="K41" i="15"/>
  <c r="L27" i="14"/>
  <c r="H22" i="14"/>
  <c r="I22" i="14" s="1"/>
  <c r="F36" i="15"/>
  <c r="Y33" i="12"/>
  <c r="S21" i="13"/>
  <c r="Q35" i="13"/>
  <c r="L20" i="13"/>
  <c r="L34" i="12"/>
  <c r="H19" i="12"/>
  <c r="H21" i="12"/>
  <c r="F18" i="13"/>
  <c r="L17" i="16"/>
  <c r="V15" i="14"/>
  <c r="U15" i="15"/>
  <c r="U16" i="15"/>
  <c r="U17" i="15"/>
  <c r="U18" i="15"/>
  <c r="Y15" i="14"/>
  <c r="Z15" i="14" s="1"/>
  <c r="Y16" i="14"/>
  <c r="Z16" i="14" s="1"/>
  <c r="Y17" i="14"/>
  <c r="Z17" i="14" s="1"/>
  <c r="Y18" i="14"/>
  <c r="S15" i="13"/>
  <c r="S16" i="13"/>
  <c r="S17" i="13"/>
  <c r="S18" i="13"/>
  <c r="M15" i="13"/>
  <c r="N15" i="13" s="1"/>
  <c r="M16" i="13"/>
  <c r="N16" i="13" s="1"/>
  <c r="M17" i="13"/>
  <c r="N17" i="13" s="1"/>
  <c r="M18" i="13"/>
  <c r="N18" i="13" s="1"/>
  <c r="M19" i="13"/>
  <c r="N19" i="13" s="1"/>
  <c r="H14" i="13"/>
  <c r="I14" i="13" s="1"/>
  <c r="H15" i="13"/>
  <c r="I15" i="13" s="1"/>
  <c r="H16" i="13"/>
  <c r="H17" i="13"/>
  <c r="I17" i="13" s="1"/>
  <c r="H18" i="13"/>
  <c r="I18" i="13" s="1"/>
  <c r="H19" i="13"/>
  <c r="H20" i="13"/>
  <c r="Y14" i="13"/>
  <c r="Y15" i="13"/>
  <c r="Z15" i="13" s="1"/>
  <c r="Y16" i="13"/>
  <c r="Z16" i="13" s="1"/>
  <c r="Y17" i="13"/>
  <c r="Z17" i="13" s="1"/>
  <c r="Y18" i="13"/>
  <c r="Z18" i="13" s="1"/>
  <c r="Y19" i="13"/>
  <c r="Z19" i="13" s="1"/>
  <c r="L13" i="15"/>
  <c r="L13" i="14"/>
  <c r="L13" i="16"/>
  <c r="Y4" i="1"/>
  <c r="Z4" i="1" s="1"/>
  <c r="Y5" i="1"/>
  <c r="Y6" i="1"/>
  <c r="Z6" i="1" s="1"/>
  <c r="Y7" i="1"/>
  <c r="Y8" i="1"/>
  <c r="Z8" i="1" s="1"/>
  <c r="Y9" i="1"/>
  <c r="Y10" i="1"/>
  <c r="Z10" i="1" s="1"/>
  <c r="Y11" i="1"/>
  <c r="Y12" i="1"/>
  <c r="Z12" i="1" s="1"/>
  <c r="Y13" i="1"/>
  <c r="Z13" i="1" s="1"/>
  <c r="Y14" i="1"/>
  <c r="Z14" i="1" s="1"/>
  <c r="Y15" i="1"/>
  <c r="Z15" i="1" s="1"/>
  <c r="Y16" i="1"/>
  <c r="Z16" i="1" s="1"/>
  <c r="Y17" i="1"/>
  <c r="Z17" i="1" s="1"/>
  <c r="Y18" i="1"/>
  <c r="Z18" i="1" s="1"/>
  <c r="Y19" i="1"/>
  <c r="Z19" i="1" s="1"/>
  <c r="Y20" i="1"/>
  <c r="Y21" i="1"/>
  <c r="Y22" i="1"/>
  <c r="Z22" i="1" s="1"/>
  <c r="Y23" i="1"/>
  <c r="Z23" i="1" s="1"/>
  <c r="Y24" i="1"/>
  <c r="Z24" i="1" s="1"/>
  <c r="Y25" i="1"/>
  <c r="Y26" i="1"/>
  <c r="Z26" i="1" s="1"/>
  <c r="Y27" i="1"/>
  <c r="Z27" i="1" s="1"/>
  <c r="Y28" i="1"/>
  <c r="Y29" i="1"/>
  <c r="Y30" i="1"/>
  <c r="Y31" i="1"/>
  <c r="Z31" i="1" s="1"/>
  <c r="Y32" i="1"/>
  <c r="Y33" i="1"/>
  <c r="Y34" i="1"/>
  <c r="Z34" i="1" s="1"/>
  <c r="Y35" i="1"/>
  <c r="Z35" i="1" s="1"/>
  <c r="Y36" i="1"/>
  <c r="Y37" i="1"/>
  <c r="Y3" i="1"/>
  <c r="Z3" i="1" s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" i="1"/>
  <c r="T16" i="1"/>
  <c r="T18" i="1"/>
  <c r="S4" i="1"/>
  <c r="T4" i="1" s="1"/>
  <c r="S5" i="1"/>
  <c r="T5" i="1" s="1"/>
  <c r="S6" i="1"/>
  <c r="S7" i="1"/>
  <c r="T7" i="1" s="1"/>
  <c r="S8" i="1"/>
  <c r="T8" i="1" s="1"/>
  <c r="S9" i="1"/>
  <c r="T9" i="1" s="1"/>
  <c r="S10" i="1"/>
  <c r="S11" i="1"/>
  <c r="S12" i="1"/>
  <c r="T12" i="1" s="1"/>
  <c r="S13" i="1"/>
  <c r="T13" i="1" s="1"/>
  <c r="S14" i="1"/>
  <c r="T14" i="1" s="1"/>
  <c r="S15" i="1"/>
  <c r="T15" i="1" s="1"/>
  <c r="S16" i="1"/>
  <c r="S17" i="1"/>
  <c r="T17" i="1" s="1"/>
  <c r="S18" i="1"/>
  <c r="S19" i="1"/>
  <c r="T19" i="1" s="1"/>
  <c r="S20" i="1"/>
  <c r="T20" i="1" s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" i="1"/>
  <c r="T3" i="1" s="1"/>
  <c r="Q12" i="1"/>
  <c r="Q13" i="1"/>
  <c r="Q14" i="1"/>
  <c r="Q15" i="1"/>
  <c r="Q16" i="1"/>
  <c r="Q17" i="1"/>
  <c r="Q18" i="1"/>
  <c r="Q19" i="1"/>
  <c r="Q20" i="1"/>
  <c r="M4" i="1"/>
  <c r="N4" i="1" s="1"/>
  <c r="M5" i="1"/>
  <c r="N5" i="1" s="1"/>
  <c r="M6" i="1"/>
  <c r="N6" i="1" s="1"/>
  <c r="M7" i="1"/>
  <c r="N7" i="1" s="1"/>
  <c r="M8" i="1"/>
  <c r="N8" i="1" s="1"/>
  <c r="M9" i="1"/>
  <c r="N9" i="1" s="1"/>
  <c r="M10" i="1"/>
  <c r="N10" i="1" s="1"/>
  <c r="M11" i="1"/>
  <c r="N11" i="1" s="1"/>
  <c r="M12" i="1"/>
  <c r="N12" i="1" s="1"/>
  <c r="M13" i="1"/>
  <c r="N13" i="1" s="1"/>
  <c r="M14" i="1"/>
  <c r="N14" i="1" s="1"/>
  <c r="M15" i="1"/>
  <c r="N15" i="1" s="1"/>
  <c r="M16" i="1"/>
  <c r="N16" i="1" s="1"/>
  <c r="M17" i="1"/>
  <c r="N17" i="1" s="1"/>
  <c r="M18" i="1"/>
  <c r="N18" i="1" s="1"/>
  <c r="M19" i="1"/>
  <c r="N19" i="1" s="1"/>
  <c r="M20" i="1"/>
  <c r="N20" i="1" s="1"/>
  <c r="M21" i="1"/>
  <c r="N21" i="1" s="1"/>
  <c r="M22" i="1"/>
  <c r="N22" i="1" s="1"/>
  <c r="M23" i="1"/>
  <c r="N23" i="1" s="1"/>
  <c r="M24" i="1"/>
  <c r="N24" i="1" s="1"/>
  <c r="M25" i="1"/>
  <c r="N25" i="1" s="1"/>
  <c r="M26" i="1"/>
  <c r="N26" i="1" s="1"/>
  <c r="M27" i="1"/>
  <c r="N27" i="1" s="1"/>
  <c r="M28" i="1"/>
  <c r="N28" i="1" s="1"/>
  <c r="M29" i="1"/>
  <c r="N29" i="1" s="1"/>
  <c r="M30" i="1"/>
  <c r="N30" i="1" s="1"/>
  <c r="M31" i="1"/>
  <c r="N31" i="1" s="1"/>
  <c r="M32" i="1"/>
  <c r="N32" i="1" s="1"/>
  <c r="M33" i="1"/>
  <c r="N33" i="1" s="1"/>
  <c r="M34" i="1"/>
  <c r="N34" i="1" s="1"/>
  <c r="M35" i="1"/>
  <c r="N35" i="1" s="1"/>
  <c r="M36" i="1"/>
  <c r="N36" i="1" s="1"/>
  <c r="M37" i="1"/>
  <c r="N37" i="1" s="1"/>
  <c r="M3" i="1"/>
  <c r="N3" i="1" s="1"/>
  <c r="F12" i="1"/>
  <c r="F13" i="1"/>
  <c r="F14" i="1"/>
  <c r="F15" i="1"/>
  <c r="F16" i="1"/>
  <c r="F17" i="1"/>
  <c r="F18" i="1"/>
  <c r="F19" i="1"/>
  <c r="Y4" i="16"/>
  <c r="Y5" i="16"/>
  <c r="Y6" i="16"/>
  <c r="Z6" i="16" s="1"/>
  <c r="Y7" i="16"/>
  <c r="Y8" i="16"/>
  <c r="Z8" i="16" s="1"/>
  <c r="Y9" i="16"/>
  <c r="Y10" i="16"/>
  <c r="Z10" i="16" s="1"/>
  <c r="Y11" i="16"/>
  <c r="Z11" i="16" s="1"/>
  <c r="Y12" i="16"/>
  <c r="Z12" i="16" s="1"/>
  <c r="Y13" i="16"/>
  <c r="Z13" i="16" s="1"/>
  <c r="Y14" i="16"/>
  <c r="Z14" i="16" s="1"/>
  <c r="Y15" i="16"/>
  <c r="Z15" i="16" s="1"/>
  <c r="Y16" i="16"/>
  <c r="Z16" i="16" s="1"/>
  <c r="Y17" i="16"/>
  <c r="Z17" i="16" s="1"/>
  <c r="Y18" i="16"/>
  <c r="Z18" i="16" s="1"/>
  <c r="Y19" i="16"/>
  <c r="Z19" i="16" s="1"/>
  <c r="Y20" i="16"/>
  <c r="Y21" i="16"/>
  <c r="Y22" i="16"/>
  <c r="Z22" i="16" s="1"/>
  <c r="Y23" i="16"/>
  <c r="Z23" i="16" s="1"/>
  <c r="Y24" i="16"/>
  <c r="Y25" i="16"/>
  <c r="Y26" i="16"/>
  <c r="Z26" i="16" s="1"/>
  <c r="Y27" i="16"/>
  <c r="Z27" i="16" s="1"/>
  <c r="Y28" i="16"/>
  <c r="Y29" i="16"/>
  <c r="Y30" i="16"/>
  <c r="Z30" i="16" s="1"/>
  <c r="Y31" i="16"/>
  <c r="Z31" i="16" s="1"/>
  <c r="Y32" i="16"/>
  <c r="Y33" i="16"/>
  <c r="Y34" i="16"/>
  <c r="Y35" i="16"/>
  <c r="Z35" i="16" s="1"/>
  <c r="Y36" i="16"/>
  <c r="Y37" i="16"/>
  <c r="Y3" i="16"/>
  <c r="Z3" i="16" s="1"/>
  <c r="V4" i="16"/>
  <c r="V5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V30" i="16"/>
  <c r="V31" i="16"/>
  <c r="V32" i="16"/>
  <c r="V33" i="16"/>
  <c r="V34" i="16"/>
  <c r="V35" i="16"/>
  <c r="V36" i="16"/>
  <c r="V37" i="16"/>
  <c r="V3" i="16"/>
  <c r="S4" i="16"/>
  <c r="T4" i="16" s="1"/>
  <c r="S5" i="16"/>
  <c r="T5" i="16" s="1"/>
  <c r="S6" i="16"/>
  <c r="S7" i="16"/>
  <c r="T7" i="16" s="1"/>
  <c r="S8" i="16"/>
  <c r="T8" i="16" s="1"/>
  <c r="S9" i="16"/>
  <c r="T9" i="16" s="1"/>
  <c r="S10" i="16"/>
  <c r="S11" i="16"/>
  <c r="T11" i="16" s="1"/>
  <c r="S12" i="16"/>
  <c r="T12" i="16" s="1"/>
  <c r="S13" i="16"/>
  <c r="T13" i="16" s="1"/>
  <c r="S14" i="16"/>
  <c r="T14" i="16" s="1"/>
  <c r="S15" i="16"/>
  <c r="T15" i="16" s="1"/>
  <c r="S16" i="16"/>
  <c r="T16" i="16" s="1"/>
  <c r="S17" i="16"/>
  <c r="T17" i="16" s="1"/>
  <c r="S18" i="16"/>
  <c r="T18" i="16" s="1"/>
  <c r="S19" i="16"/>
  <c r="T19" i="16" s="1"/>
  <c r="S20" i="16"/>
  <c r="T20" i="16" s="1"/>
  <c r="S21" i="16"/>
  <c r="S22" i="16"/>
  <c r="S23" i="16"/>
  <c r="S24" i="16"/>
  <c r="S25" i="16"/>
  <c r="S26" i="16"/>
  <c r="S27" i="16"/>
  <c r="S28" i="16"/>
  <c r="S29" i="16"/>
  <c r="S30" i="16"/>
  <c r="S31" i="16"/>
  <c r="S32" i="16"/>
  <c r="S33" i="16"/>
  <c r="S34" i="16"/>
  <c r="S35" i="16"/>
  <c r="S36" i="16"/>
  <c r="S37" i="16"/>
  <c r="S3" i="16"/>
  <c r="Q12" i="16"/>
  <c r="Q13" i="16"/>
  <c r="Q14" i="16"/>
  <c r="Q15" i="16"/>
  <c r="Q16" i="16"/>
  <c r="Q17" i="16"/>
  <c r="Q18" i="16"/>
  <c r="Q19" i="16"/>
  <c r="Q20" i="16"/>
  <c r="M4" i="16"/>
  <c r="N4" i="16" s="1"/>
  <c r="M5" i="16"/>
  <c r="N5" i="16" s="1"/>
  <c r="M6" i="16"/>
  <c r="N6" i="16" s="1"/>
  <c r="M7" i="16"/>
  <c r="N7" i="16" s="1"/>
  <c r="M8" i="16"/>
  <c r="N8" i="16" s="1"/>
  <c r="M9" i="16"/>
  <c r="N9" i="16" s="1"/>
  <c r="M10" i="16"/>
  <c r="N10" i="16" s="1"/>
  <c r="M11" i="16"/>
  <c r="N11" i="16" s="1"/>
  <c r="M12" i="16"/>
  <c r="N12" i="16" s="1"/>
  <c r="M13" i="16"/>
  <c r="N13" i="16" s="1"/>
  <c r="M14" i="16"/>
  <c r="N14" i="16" s="1"/>
  <c r="M15" i="16"/>
  <c r="N15" i="16" s="1"/>
  <c r="M16" i="16"/>
  <c r="N16" i="16" s="1"/>
  <c r="M17" i="16"/>
  <c r="N17" i="16" s="1"/>
  <c r="M18" i="16"/>
  <c r="N18" i="16" s="1"/>
  <c r="M19" i="16"/>
  <c r="N19" i="16" s="1"/>
  <c r="M20" i="16"/>
  <c r="N20" i="16" s="1"/>
  <c r="M21" i="16"/>
  <c r="N21" i="16" s="1"/>
  <c r="M22" i="16"/>
  <c r="N22" i="16" s="1"/>
  <c r="M23" i="16"/>
  <c r="N23" i="16" s="1"/>
  <c r="M24" i="16"/>
  <c r="N24" i="16" s="1"/>
  <c r="M25" i="16"/>
  <c r="N25" i="16" s="1"/>
  <c r="M26" i="16"/>
  <c r="N26" i="16" s="1"/>
  <c r="M27" i="16"/>
  <c r="N27" i="16" s="1"/>
  <c r="M28" i="16"/>
  <c r="N28" i="16" s="1"/>
  <c r="M29" i="16"/>
  <c r="N29" i="16" s="1"/>
  <c r="M30" i="16"/>
  <c r="N30" i="16" s="1"/>
  <c r="M31" i="16"/>
  <c r="N31" i="16" s="1"/>
  <c r="M32" i="16"/>
  <c r="N32" i="16" s="1"/>
  <c r="M33" i="16"/>
  <c r="N33" i="16" s="1"/>
  <c r="M34" i="16"/>
  <c r="N34" i="16" s="1"/>
  <c r="M35" i="16"/>
  <c r="N35" i="16" s="1"/>
  <c r="M36" i="16"/>
  <c r="N36" i="16" s="1"/>
  <c r="M37" i="16"/>
  <c r="N37" i="16" s="1"/>
  <c r="M3" i="16"/>
  <c r="N3" i="16" s="1"/>
  <c r="F12" i="16"/>
  <c r="F13" i="16"/>
  <c r="F14" i="16"/>
  <c r="F15" i="16"/>
  <c r="F16" i="16"/>
  <c r="F17" i="16"/>
  <c r="F18" i="16"/>
  <c r="F19" i="16"/>
  <c r="U12" i="15"/>
  <c r="Y4" i="15"/>
  <c r="Y5" i="15"/>
  <c r="Y6" i="15"/>
  <c r="Y7" i="15"/>
  <c r="Y8" i="15"/>
  <c r="Y9" i="15"/>
  <c r="Y10" i="15"/>
  <c r="Y11" i="15"/>
  <c r="Y12" i="15"/>
  <c r="Z12" i="15" s="1"/>
  <c r="Y13" i="15"/>
  <c r="Z13" i="15" s="1"/>
  <c r="Y14" i="15"/>
  <c r="Y15" i="15"/>
  <c r="Z15" i="15" s="1"/>
  <c r="Y16" i="15"/>
  <c r="Z16" i="15" s="1"/>
  <c r="Y17" i="15"/>
  <c r="Y18" i="15"/>
  <c r="Z18" i="15" s="1"/>
  <c r="Y19" i="15"/>
  <c r="Z19" i="15" s="1"/>
  <c r="Y20" i="15"/>
  <c r="Y21" i="15"/>
  <c r="Y22" i="15"/>
  <c r="Z22" i="15" s="1"/>
  <c r="Y23" i="15"/>
  <c r="Z23" i="15" s="1"/>
  <c r="Y24" i="15"/>
  <c r="Y25" i="15"/>
  <c r="Y26" i="15"/>
  <c r="Y27" i="15"/>
  <c r="Z27" i="15" s="1"/>
  <c r="Y28" i="15"/>
  <c r="Y29" i="15"/>
  <c r="Y30" i="15"/>
  <c r="Z30" i="15" s="1"/>
  <c r="Y31" i="15"/>
  <c r="Z31" i="15" s="1"/>
  <c r="Y32" i="15"/>
  <c r="Y33" i="15"/>
  <c r="Y34" i="15"/>
  <c r="Z34" i="15" s="1"/>
  <c r="Y35" i="15"/>
  <c r="Z35" i="15" s="1"/>
  <c r="Y36" i="15"/>
  <c r="Y37" i="15"/>
  <c r="Y3" i="15"/>
  <c r="Z3" i="15" s="1"/>
  <c r="W18" i="15"/>
  <c r="V4" i="15"/>
  <c r="V5" i="15"/>
  <c r="V6" i="15"/>
  <c r="V7" i="15"/>
  <c r="V8" i="15"/>
  <c r="V9" i="15"/>
  <c r="V10" i="15"/>
  <c r="V11" i="15"/>
  <c r="V12" i="15"/>
  <c r="V13" i="15"/>
  <c r="V14" i="15"/>
  <c r="V15" i="15"/>
  <c r="V16" i="15"/>
  <c r="V17" i="15"/>
  <c r="W17" i="15" s="1"/>
  <c r="V18" i="15"/>
  <c r="V19" i="15"/>
  <c r="V20" i="15"/>
  <c r="V21" i="15"/>
  <c r="V22" i="15"/>
  <c r="V23" i="15"/>
  <c r="V24" i="15"/>
  <c r="V25" i="15"/>
  <c r="V26" i="15"/>
  <c r="V27" i="15"/>
  <c r="V28" i="15"/>
  <c r="V29" i="15"/>
  <c r="V30" i="15"/>
  <c r="V31" i="15"/>
  <c r="V32" i="15"/>
  <c r="V33" i="15"/>
  <c r="V34" i="15"/>
  <c r="V35" i="15"/>
  <c r="V36" i="15"/>
  <c r="V37" i="15"/>
  <c r="V3" i="15"/>
  <c r="T12" i="15"/>
  <c r="S4" i="15"/>
  <c r="T4" i="15" s="1"/>
  <c r="S5" i="15"/>
  <c r="S6" i="15"/>
  <c r="S7" i="15"/>
  <c r="T7" i="15" s="1"/>
  <c r="S8" i="15"/>
  <c r="T8" i="15" s="1"/>
  <c r="S9" i="15"/>
  <c r="S10" i="15"/>
  <c r="S11" i="15"/>
  <c r="T11" i="15" s="1"/>
  <c r="S12" i="15"/>
  <c r="S13" i="15"/>
  <c r="T13" i="15" s="1"/>
  <c r="S14" i="15"/>
  <c r="T14" i="15" s="1"/>
  <c r="S15" i="15"/>
  <c r="T15" i="15" s="1"/>
  <c r="S16" i="15"/>
  <c r="T16" i="15" s="1"/>
  <c r="S17" i="15"/>
  <c r="T17" i="15" s="1"/>
  <c r="S18" i="15"/>
  <c r="S19" i="15"/>
  <c r="T19" i="15" s="1"/>
  <c r="S20" i="15"/>
  <c r="T20" i="15" s="1"/>
  <c r="S21" i="15"/>
  <c r="S22" i="15"/>
  <c r="S23" i="15"/>
  <c r="T23" i="15" s="1"/>
  <c r="S24" i="15"/>
  <c r="T24" i="15" s="1"/>
  <c r="S25" i="15"/>
  <c r="S26" i="15"/>
  <c r="S27" i="15"/>
  <c r="T27" i="15" s="1"/>
  <c r="S28" i="15"/>
  <c r="T28" i="15" s="1"/>
  <c r="S29" i="15"/>
  <c r="S30" i="15"/>
  <c r="S31" i="15"/>
  <c r="T31" i="15" s="1"/>
  <c r="S32" i="15"/>
  <c r="T32" i="15" s="1"/>
  <c r="S33" i="15"/>
  <c r="S34" i="15"/>
  <c r="S35" i="15"/>
  <c r="T35" i="15" s="1"/>
  <c r="S36" i="15"/>
  <c r="T36" i="15" s="1"/>
  <c r="S37" i="15"/>
  <c r="S3" i="15"/>
  <c r="T3" i="15" s="1"/>
  <c r="Q12" i="15"/>
  <c r="Q13" i="15"/>
  <c r="Q14" i="15"/>
  <c r="Q15" i="15"/>
  <c r="Q16" i="15"/>
  <c r="Q17" i="15"/>
  <c r="Q18" i="15"/>
  <c r="Q19" i="15"/>
  <c r="M20" i="15"/>
  <c r="N20" i="15" s="1"/>
  <c r="M21" i="15"/>
  <c r="N21" i="15" s="1"/>
  <c r="M22" i="15"/>
  <c r="N22" i="15" s="1"/>
  <c r="M23" i="15"/>
  <c r="N23" i="15" s="1"/>
  <c r="M24" i="15"/>
  <c r="N24" i="15" s="1"/>
  <c r="M25" i="15"/>
  <c r="N25" i="15" s="1"/>
  <c r="M26" i="15"/>
  <c r="N26" i="15" s="1"/>
  <c r="M27" i="15"/>
  <c r="N27" i="15" s="1"/>
  <c r="M28" i="15"/>
  <c r="N28" i="15" s="1"/>
  <c r="M29" i="15"/>
  <c r="N29" i="15" s="1"/>
  <c r="M30" i="15"/>
  <c r="N30" i="15" s="1"/>
  <c r="M31" i="15"/>
  <c r="N31" i="15" s="1"/>
  <c r="M32" i="15"/>
  <c r="N32" i="15" s="1"/>
  <c r="M33" i="15"/>
  <c r="N33" i="15" s="1"/>
  <c r="M34" i="15"/>
  <c r="N34" i="15" s="1"/>
  <c r="M35" i="15"/>
  <c r="N35" i="15" s="1"/>
  <c r="M36" i="15"/>
  <c r="N36" i="15" s="1"/>
  <c r="M37" i="15"/>
  <c r="N37" i="15" s="1"/>
  <c r="M4" i="15"/>
  <c r="N4" i="15" s="1"/>
  <c r="M5" i="15"/>
  <c r="N5" i="15" s="1"/>
  <c r="M6" i="15"/>
  <c r="N6" i="15" s="1"/>
  <c r="M7" i="15"/>
  <c r="N7" i="15" s="1"/>
  <c r="M8" i="15"/>
  <c r="N8" i="15" s="1"/>
  <c r="M9" i="15"/>
  <c r="N9" i="15" s="1"/>
  <c r="M10" i="15"/>
  <c r="N10" i="15" s="1"/>
  <c r="M11" i="15"/>
  <c r="N11" i="15" s="1"/>
  <c r="M12" i="15"/>
  <c r="N12" i="15" s="1"/>
  <c r="M13" i="15"/>
  <c r="N13" i="15" s="1"/>
  <c r="M14" i="15"/>
  <c r="N14" i="15" s="1"/>
  <c r="M15" i="15"/>
  <c r="N15" i="15" s="1"/>
  <c r="M16" i="15"/>
  <c r="N16" i="15" s="1"/>
  <c r="M17" i="15"/>
  <c r="N17" i="15" s="1"/>
  <c r="M18" i="15"/>
  <c r="N18" i="15" s="1"/>
  <c r="M19" i="15"/>
  <c r="N19" i="15" s="1"/>
  <c r="M3" i="15"/>
  <c r="N3" i="15" s="1"/>
  <c r="L12" i="15"/>
  <c r="L14" i="15"/>
  <c r="L15" i="15"/>
  <c r="L16" i="15"/>
  <c r="L17" i="15"/>
  <c r="H12" i="15"/>
  <c r="I12" i="15" s="1"/>
  <c r="H13" i="15"/>
  <c r="I13" i="15" s="1"/>
  <c r="H14" i="15"/>
  <c r="I14" i="15" s="1"/>
  <c r="H15" i="15"/>
  <c r="I15" i="15" s="1"/>
  <c r="H16" i="15"/>
  <c r="I16" i="15" s="1"/>
  <c r="H17" i="15"/>
  <c r="I17" i="15" s="1"/>
  <c r="F12" i="15"/>
  <c r="F13" i="15"/>
  <c r="F14" i="15"/>
  <c r="F15" i="15"/>
  <c r="F16" i="15"/>
  <c r="F17" i="15"/>
  <c r="U12" i="14"/>
  <c r="U13" i="14"/>
  <c r="U14" i="14"/>
  <c r="U15" i="14"/>
  <c r="W15" i="14" s="1"/>
  <c r="U16" i="14"/>
  <c r="U17" i="14"/>
  <c r="U18" i="14"/>
  <c r="W18" i="14" s="1"/>
  <c r="S13" i="14"/>
  <c r="S14" i="14"/>
  <c r="S15" i="14"/>
  <c r="S16" i="14"/>
  <c r="S17" i="14"/>
  <c r="Q12" i="14"/>
  <c r="Q13" i="14"/>
  <c r="Q14" i="14"/>
  <c r="Q15" i="14"/>
  <c r="Q16" i="14"/>
  <c r="Q17" i="14"/>
  <c r="M13" i="14"/>
  <c r="N13" i="14" s="1"/>
  <c r="M14" i="14"/>
  <c r="N14" i="14" s="1"/>
  <c r="M15" i="14"/>
  <c r="N15" i="14" s="1"/>
  <c r="M16" i="14"/>
  <c r="N16" i="14" s="1"/>
  <c r="M17" i="14"/>
  <c r="N17" i="14" s="1"/>
  <c r="M18" i="14"/>
  <c r="N18" i="14" s="1"/>
  <c r="L12" i="14"/>
  <c r="L14" i="14"/>
  <c r="L15" i="14"/>
  <c r="L16" i="14"/>
  <c r="L17" i="14"/>
  <c r="H12" i="14"/>
  <c r="I12" i="14" s="1"/>
  <c r="H13" i="14"/>
  <c r="I13" i="14" s="1"/>
  <c r="H14" i="14"/>
  <c r="I14" i="14" s="1"/>
  <c r="H15" i="14"/>
  <c r="I15" i="14" s="1"/>
  <c r="H16" i="14"/>
  <c r="I16" i="14" s="1"/>
  <c r="F12" i="14"/>
  <c r="F13" i="14"/>
  <c r="F14" i="14"/>
  <c r="F15" i="14"/>
  <c r="F16" i="14"/>
  <c r="F17" i="14"/>
  <c r="M12" i="14"/>
  <c r="N12" i="14" s="1"/>
  <c r="S12" i="14"/>
  <c r="V12" i="14"/>
  <c r="Y12" i="14"/>
  <c r="Z12" i="14" s="1"/>
  <c r="H12" i="13"/>
  <c r="I12" i="13" s="1"/>
  <c r="Y13" i="12"/>
  <c r="Z13" i="12" s="1"/>
  <c r="Y14" i="12"/>
  <c r="Z14" i="12" s="1"/>
  <c r="Y15" i="12"/>
  <c r="Z15" i="12" s="1"/>
  <c r="Y16" i="12"/>
  <c r="Z16" i="12" s="1"/>
  <c r="Y17" i="12"/>
  <c r="Z17" i="12" s="1"/>
  <c r="Y18" i="12"/>
  <c r="Z18" i="12" s="1"/>
  <c r="Y19" i="12"/>
  <c r="Z19" i="12" s="1"/>
  <c r="Y20" i="12"/>
  <c r="V13" i="12"/>
  <c r="V14" i="12"/>
  <c r="V15" i="12"/>
  <c r="V16" i="12"/>
  <c r="V17" i="12"/>
  <c r="V18" i="12"/>
  <c r="V19" i="12"/>
  <c r="V20" i="12"/>
  <c r="V21" i="12"/>
  <c r="U12" i="12"/>
  <c r="W12" i="12" s="1"/>
  <c r="U13" i="12"/>
  <c r="U14" i="12"/>
  <c r="U15" i="12"/>
  <c r="U16" i="12"/>
  <c r="U17" i="12"/>
  <c r="U18" i="12"/>
  <c r="U19" i="12"/>
  <c r="W19" i="12" s="1"/>
  <c r="U20" i="12"/>
  <c r="S13" i="12"/>
  <c r="S14" i="12"/>
  <c r="S15" i="12"/>
  <c r="S16" i="12"/>
  <c r="S17" i="12"/>
  <c r="S18" i="12"/>
  <c r="S19" i="12"/>
  <c r="S20" i="12"/>
  <c r="Q12" i="12"/>
  <c r="Q13" i="12"/>
  <c r="Q14" i="12"/>
  <c r="Q15" i="12"/>
  <c r="Q16" i="12"/>
  <c r="Q17" i="12"/>
  <c r="Q18" i="12"/>
  <c r="Q19" i="12"/>
  <c r="Q20" i="12"/>
  <c r="M13" i="12"/>
  <c r="N13" i="12" s="1"/>
  <c r="M14" i="12"/>
  <c r="N14" i="12" s="1"/>
  <c r="M15" i="12"/>
  <c r="N15" i="12" s="1"/>
  <c r="M16" i="12"/>
  <c r="N16" i="12" s="1"/>
  <c r="M17" i="12"/>
  <c r="N17" i="12" s="1"/>
  <c r="M18" i="12"/>
  <c r="N18" i="12" s="1"/>
  <c r="M19" i="12"/>
  <c r="N19" i="12" s="1"/>
  <c r="M20" i="12"/>
  <c r="N20" i="12" s="1"/>
  <c r="L12" i="12"/>
  <c r="L13" i="12"/>
  <c r="L14" i="12"/>
  <c r="L15" i="12"/>
  <c r="L16" i="12"/>
  <c r="L17" i="12"/>
  <c r="L18" i="12"/>
  <c r="L19" i="12"/>
  <c r="L20" i="12"/>
  <c r="H12" i="12"/>
  <c r="I12" i="12" s="1"/>
  <c r="H13" i="12"/>
  <c r="I13" i="12" s="1"/>
  <c r="H14" i="12"/>
  <c r="I14" i="12" s="1"/>
  <c r="H15" i="12"/>
  <c r="I15" i="12" s="1"/>
  <c r="H16" i="12"/>
  <c r="I16" i="12" s="1"/>
  <c r="H17" i="12"/>
  <c r="I17" i="12" s="1"/>
  <c r="H18" i="12"/>
  <c r="I18" i="12" s="1"/>
  <c r="I19" i="12"/>
  <c r="F12" i="12"/>
  <c r="F13" i="12"/>
  <c r="F14" i="12"/>
  <c r="F15" i="12"/>
  <c r="F16" i="12"/>
  <c r="F17" i="12"/>
  <c r="F18" i="12"/>
  <c r="F19" i="12"/>
  <c r="F20" i="12"/>
  <c r="V12" i="13"/>
  <c r="V13" i="13"/>
  <c r="V14" i="13"/>
  <c r="V15" i="13"/>
  <c r="V16" i="13"/>
  <c r="V17" i="13"/>
  <c r="V18" i="13"/>
  <c r="V19" i="13"/>
  <c r="V20" i="13"/>
  <c r="U12" i="13"/>
  <c r="U13" i="13"/>
  <c r="U14" i="13"/>
  <c r="W14" i="13" s="1"/>
  <c r="U15" i="13"/>
  <c r="U16" i="13"/>
  <c r="U17" i="13"/>
  <c r="Q12" i="13"/>
  <c r="Q13" i="13"/>
  <c r="Q14" i="13"/>
  <c r="Q15" i="13"/>
  <c r="Q16" i="13"/>
  <c r="Q17" i="13"/>
  <c r="Q18" i="13"/>
  <c r="L12" i="13"/>
  <c r="L13" i="13"/>
  <c r="L14" i="13"/>
  <c r="L15" i="13"/>
  <c r="L16" i="13"/>
  <c r="L17" i="13"/>
  <c r="L18" i="13"/>
  <c r="I16" i="13"/>
  <c r="F13" i="13"/>
  <c r="F14" i="13"/>
  <c r="F15" i="13"/>
  <c r="F16" i="13"/>
  <c r="F17" i="13"/>
  <c r="F12" i="13"/>
  <c r="M12" i="13"/>
  <c r="N12" i="13" s="1"/>
  <c r="S12" i="13"/>
  <c r="Y12" i="13"/>
  <c r="Z12" i="13" s="1"/>
  <c r="M12" i="12"/>
  <c r="N12" i="12" s="1"/>
  <c r="S12" i="12"/>
  <c r="V12" i="12"/>
  <c r="Y12" i="12"/>
  <c r="Z12" i="12" s="1"/>
  <c r="Y9" i="14"/>
  <c r="Y8" i="14"/>
  <c r="Z8" i="14" s="1"/>
  <c r="H6" i="16"/>
  <c r="I6" i="16" s="1"/>
  <c r="F5" i="14"/>
  <c r="L4" i="14"/>
  <c r="L4" i="16"/>
  <c r="L5" i="16"/>
  <c r="F3" i="14"/>
  <c r="H3" i="15"/>
  <c r="I3" i="15" s="1"/>
  <c r="L3" i="1"/>
  <c r="L6" i="16"/>
  <c r="L7" i="16"/>
  <c r="L8" i="16"/>
  <c r="L9" i="16"/>
  <c r="L10" i="16"/>
  <c r="L11" i="16"/>
  <c r="L12" i="16"/>
  <c r="L14" i="16"/>
  <c r="L15" i="16"/>
  <c r="L16" i="16"/>
  <c r="L18" i="16"/>
  <c r="L19" i="16"/>
  <c r="L20" i="16"/>
  <c r="L21" i="16"/>
  <c r="L22" i="16"/>
  <c r="L23" i="16"/>
  <c r="L24" i="16"/>
  <c r="L25" i="16"/>
  <c r="L26" i="16"/>
  <c r="L27" i="16"/>
  <c r="L29" i="16"/>
  <c r="L30" i="16"/>
  <c r="L31" i="16"/>
  <c r="L32" i="16"/>
  <c r="L33" i="16"/>
  <c r="L34" i="16"/>
  <c r="L35" i="16"/>
  <c r="L36" i="16"/>
  <c r="L37" i="16"/>
  <c r="L3" i="16"/>
  <c r="U4" i="16"/>
  <c r="U5" i="16"/>
  <c r="W5" i="16" s="1"/>
  <c r="U6" i="16"/>
  <c r="W6" i="16" s="1"/>
  <c r="U7" i="16"/>
  <c r="U8" i="16"/>
  <c r="W8" i="16" s="1"/>
  <c r="U9" i="16"/>
  <c r="W9" i="16" s="1"/>
  <c r="U10" i="16"/>
  <c r="W10" i="16" s="1"/>
  <c r="U11" i="16"/>
  <c r="U12" i="16"/>
  <c r="W12" i="16" s="1"/>
  <c r="W13" i="16"/>
  <c r="U14" i="16"/>
  <c r="W14" i="16" s="1"/>
  <c r="U15" i="16"/>
  <c r="U16" i="16"/>
  <c r="W16" i="16" s="1"/>
  <c r="U17" i="16"/>
  <c r="W17" i="16" s="1"/>
  <c r="U18" i="16"/>
  <c r="W18" i="16" s="1"/>
  <c r="U19" i="16"/>
  <c r="W19" i="16" s="1"/>
  <c r="U20" i="16"/>
  <c r="W20" i="16" s="1"/>
  <c r="U21" i="16"/>
  <c r="W21" i="16" s="1"/>
  <c r="U22" i="16"/>
  <c r="U23" i="16"/>
  <c r="U24" i="16"/>
  <c r="W24" i="16" s="1"/>
  <c r="U25" i="16"/>
  <c r="W25" i="16" s="1"/>
  <c r="U27" i="16"/>
  <c r="U28" i="16"/>
  <c r="W28" i="16" s="1"/>
  <c r="U29" i="16"/>
  <c r="W29" i="16" s="1"/>
  <c r="U30" i="16"/>
  <c r="W30" i="16" s="1"/>
  <c r="U31" i="16"/>
  <c r="U32" i="16"/>
  <c r="W32" i="16" s="1"/>
  <c r="U33" i="16"/>
  <c r="W33" i="16" s="1"/>
  <c r="U34" i="16"/>
  <c r="U35" i="16"/>
  <c r="U36" i="16"/>
  <c r="W36" i="16" s="1"/>
  <c r="U37" i="16"/>
  <c r="W37" i="16" s="1"/>
  <c r="U3" i="16"/>
  <c r="H4" i="16"/>
  <c r="I4" i="16" s="1"/>
  <c r="H5" i="16"/>
  <c r="I5" i="16" s="1"/>
  <c r="H7" i="16"/>
  <c r="I7" i="16" s="1"/>
  <c r="H8" i="16"/>
  <c r="H9" i="16"/>
  <c r="I9" i="16" s="1"/>
  <c r="H10" i="16"/>
  <c r="H11" i="16"/>
  <c r="I11" i="16" s="1"/>
  <c r="H12" i="16"/>
  <c r="I12" i="16" s="1"/>
  <c r="H13" i="16"/>
  <c r="I13" i="16" s="1"/>
  <c r="H14" i="16"/>
  <c r="I14" i="16" s="1"/>
  <c r="H15" i="16"/>
  <c r="I15" i="16" s="1"/>
  <c r="H16" i="16"/>
  <c r="I16" i="16" s="1"/>
  <c r="H17" i="16"/>
  <c r="I17" i="16" s="1"/>
  <c r="H18" i="16"/>
  <c r="I18" i="16" s="1"/>
  <c r="H19" i="16"/>
  <c r="I19" i="16" s="1"/>
  <c r="H20" i="16"/>
  <c r="I20" i="16" s="1"/>
  <c r="H21" i="16"/>
  <c r="I21" i="16" s="1"/>
  <c r="H22" i="16"/>
  <c r="I22" i="16" s="1"/>
  <c r="H23" i="16"/>
  <c r="H24" i="16"/>
  <c r="I24" i="16" s="1"/>
  <c r="H25" i="16"/>
  <c r="I25" i="16" s="1"/>
  <c r="H26" i="16"/>
  <c r="I26" i="16" s="1"/>
  <c r="H27" i="16"/>
  <c r="I27" i="16" s="1"/>
  <c r="H28" i="16"/>
  <c r="I28" i="16" s="1"/>
  <c r="H29" i="16"/>
  <c r="I29" i="16" s="1"/>
  <c r="H30" i="16"/>
  <c r="I30" i="16" s="1"/>
  <c r="H31" i="16"/>
  <c r="H32" i="16"/>
  <c r="I32" i="16" s="1"/>
  <c r="H33" i="16"/>
  <c r="I33" i="16" s="1"/>
  <c r="H34" i="16"/>
  <c r="I34" i="16" s="1"/>
  <c r="H35" i="16"/>
  <c r="I35" i="16" s="1"/>
  <c r="H36" i="16"/>
  <c r="I36" i="16" s="1"/>
  <c r="H37" i="16"/>
  <c r="I37" i="16" s="1"/>
  <c r="H3" i="16"/>
  <c r="I3" i="16" s="1"/>
  <c r="U4" i="1"/>
  <c r="U5" i="1"/>
  <c r="U6" i="1"/>
  <c r="U7" i="1"/>
  <c r="W7" i="1" s="1"/>
  <c r="U8" i="1"/>
  <c r="U9" i="1"/>
  <c r="U10" i="1"/>
  <c r="U11" i="1"/>
  <c r="U12" i="1"/>
  <c r="W12" i="1" s="1"/>
  <c r="U13" i="1"/>
  <c r="W13" i="1" s="1"/>
  <c r="U14" i="1"/>
  <c r="U15" i="1"/>
  <c r="U16" i="1"/>
  <c r="W16" i="1" s="1"/>
  <c r="U17" i="1"/>
  <c r="U18" i="1"/>
  <c r="W18" i="1" s="1"/>
  <c r="U19" i="1"/>
  <c r="W19" i="1" s="1"/>
  <c r="U20" i="1"/>
  <c r="U21" i="1"/>
  <c r="U22" i="1"/>
  <c r="W22" i="1" s="1"/>
  <c r="U23" i="1"/>
  <c r="W23" i="1" s="1"/>
  <c r="U24" i="1"/>
  <c r="U25" i="1"/>
  <c r="U26" i="1"/>
  <c r="W26" i="1" s="1"/>
  <c r="U27" i="1"/>
  <c r="W27" i="1" s="1"/>
  <c r="U28" i="1"/>
  <c r="U29" i="1"/>
  <c r="U30" i="1"/>
  <c r="W30" i="1" s="1"/>
  <c r="U31" i="1"/>
  <c r="U32" i="1"/>
  <c r="U33" i="1"/>
  <c r="U34" i="1"/>
  <c r="W34" i="1" s="1"/>
  <c r="U35" i="1"/>
  <c r="W35" i="1" s="1"/>
  <c r="U36" i="1"/>
  <c r="U37" i="1"/>
  <c r="H4" i="1"/>
  <c r="I4" i="1" s="1"/>
  <c r="H5" i="1"/>
  <c r="H7" i="1"/>
  <c r="I7" i="1" s="1"/>
  <c r="H8" i="1"/>
  <c r="I8" i="1" s="1"/>
  <c r="H9" i="1"/>
  <c r="I9" i="1" s="1"/>
  <c r="H10" i="1"/>
  <c r="I10" i="1" s="1"/>
  <c r="H11" i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H24" i="1"/>
  <c r="I24" i="1" s="1"/>
  <c r="H25" i="1"/>
  <c r="I25" i="1" s="1"/>
  <c r="H26" i="1"/>
  <c r="H27" i="1"/>
  <c r="I27" i="1" s="1"/>
  <c r="H28" i="1"/>
  <c r="I28" i="1" s="1"/>
  <c r="H29" i="1"/>
  <c r="I29" i="1" s="1"/>
  <c r="H30" i="1"/>
  <c r="I30" i="1" s="1"/>
  <c r="H31" i="1"/>
  <c r="H32" i="1"/>
  <c r="I32" i="1" s="1"/>
  <c r="H33" i="1"/>
  <c r="I33" i="1" s="1"/>
  <c r="H34" i="1"/>
  <c r="I34" i="1" s="1"/>
  <c r="H35" i="1"/>
  <c r="H36" i="1"/>
  <c r="I36" i="1" s="1"/>
  <c r="H37" i="1"/>
  <c r="I37" i="1" s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16" i="1"/>
  <c r="L17" i="1"/>
  <c r="L4" i="1"/>
  <c r="L5" i="1"/>
  <c r="L6" i="1"/>
  <c r="L7" i="1"/>
  <c r="L8" i="1"/>
  <c r="L9" i="1"/>
  <c r="L10" i="1"/>
  <c r="L11" i="1"/>
  <c r="L12" i="1"/>
  <c r="L13" i="1"/>
  <c r="L14" i="1"/>
  <c r="L15" i="1"/>
  <c r="U3" i="1"/>
  <c r="H3" i="1"/>
  <c r="I3" i="1" s="1"/>
  <c r="Y4" i="12"/>
  <c r="Z4" i="12" s="1"/>
  <c r="Y5" i="12"/>
  <c r="Z5" i="12" s="1"/>
  <c r="Y6" i="12"/>
  <c r="Z6" i="12" s="1"/>
  <c r="Y7" i="12"/>
  <c r="Z7" i="12" s="1"/>
  <c r="Y8" i="12"/>
  <c r="Z8" i="12" s="1"/>
  <c r="Y9" i="12"/>
  <c r="Z9" i="12" s="1"/>
  <c r="Y10" i="12"/>
  <c r="Z10" i="12" s="1"/>
  <c r="Y11" i="12"/>
  <c r="Z11" i="12" s="1"/>
  <c r="Y37" i="12"/>
  <c r="Z37" i="12" s="1"/>
  <c r="Y21" i="12"/>
  <c r="Z21" i="12" s="1"/>
  <c r="Z20" i="12"/>
  <c r="Y22" i="12"/>
  <c r="Z22" i="12" s="1"/>
  <c r="Y23" i="12"/>
  <c r="Z23" i="12" s="1"/>
  <c r="Y24" i="12"/>
  <c r="Z24" i="12" s="1"/>
  <c r="Y25" i="12"/>
  <c r="Z25" i="12" s="1"/>
  <c r="Y26" i="12"/>
  <c r="Z26" i="12" s="1"/>
  <c r="Y27" i="12"/>
  <c r="Z27" i="12" s="1"/>
  <c r="Y28" i="12"/>
  <c r="Z28" i="12" s="1"/>
  <c r="Y29" i="12"/>
  <c r="Z29" i="12" s="1"/>
  <c r="Y30" i="12"/>
  <c r="Z30" i="12" s="1"/>
  <c r="Y31" i="12"/>
  <c r="Z31" i="12" s="1"/>
  <c r="Y32" i="12"/>
  <c r="Z32" i="12" s="1"/>
  <c r="Z33" i="12"/>
  <c r="Y34" i="12"/>
  <c r="Z34" i="12" s="1"/>
  <c r="Y35" i="12"/>
  <c r="Z35" i="12" s="1"/>
  <c r="Y36" i="12"/>
  <c r="Z36" i="12" s="1"/>
  <c r="Y3" i="12"/>
  <c r="Z3" i="12" s="1"/>
  <c r="V4" i="12"/>
  <c r="V5" i="12"/>
  <c r="V6" i="12"/>
  <c r="V7" i="12"/>
  <c r="V8" i="12"/>
  <c r="V9" i="12"/>
  <c r="V10" i="12"/>
  <c r="V11" i="12"/>
  <c r="V37" i="12"/>
  <c r="V22" i="12"/>
  <c r="V23" i="12"/>
  <c r="V24" i="12"/>
  <c r="V25" i="12"/>
  <c r="V26" i="12"/>
  <c r="V27" i="12"/>
  <c r="V28" i="12"/>
  <c r="V29" i="12"/>
  <c r="V30" i="12"/>
  <c r="V31" i="12"/>
  <c r="V32" i="12"/>
  <c r="V33" i="12"/>
  <c r="V34" i="12"/>
  <c r="V35" i="12"/>
  <c r="V36" i="12"/>
  <c r="V3" i="12"/>
  <c r="U4" i="12"/>
  <c r="U5" i="12"/>
  <c r="U6" i="12"/>
  <c r="U7" i="12"/>
  <c r="U8" i="12"/>
  <c r="U9" i="12"/>
  <c r="U10" i="12"/>
  <c r="U11" i="12"/>
  <c r="U37" i="12"/>
  <c r="U21" i="12"/>
  <c r="U22" i="12"/>
  <c r="U23" i="12"/>
  <c r="U24" i="12"/>
  <c r="U25" i="12"/>
  <c r="U26" i="12"/>
  <c r="U27" i="12"/>
  <c r="U28" i="12"/>
  <c r="U29" i="12"/>
  <c r="U30" i="12"/>
  <c r="U31" i="12"/>
  <c r="U32" i="12"/>
  <c r="U33" i="12"/>
  <c r="U34" i="12"/>
  <c r="U35" i="12"/>
  <c r="U36" i="12"/>
  <c r="U3" i="12"/>
  <c r="S4" i="12"/>
  <c r="S5" i="12"/>
  <c r="S6" i="12"/>
  <c r="S7" i="12"/>
  <c r="S8" i="12"/>
  <c r="S9" i="12"/>
  <c r="S10" i="12"/>
  <c r="S11" i="12"/>
  <c r="S37" i="12"/>
  <c r="S21" i="12"/>
  <c r="S22" i="12"/>
  <c r="S23" i="12"/>
  <c r="S24" i="12"/>
  <c r="S25" i="12"/>
  <c r="S26" i="12"/>
  <c r="S27" i="12"/>
  <c r="S28" i="12"/>
  <c r="S29" i="12"/>
  <c r="S30" i="12"/>
  <c r="S31" i="12"/>
  <c r="S32" i="12"/>
  <c r="S33" i="12"/>
  <c r="S34" i="12"/>
  <c r="S35" i="12"/>
  <c r="S36" i="12"/>
  <c r="S3" i="12"/>
  <c r="M4" i="12"/>
  <c r="N4" i="12" s="1"/>
  <c r="M5" i="12"/>
  <c r="N5" i="12" s="1"/>
  <c r="M6" i="12"/>
  <c r="N6" i="12" s="1"/>
  <c r="M7" i="12"/>
  <c r="N7" i="12" s="1"/>
  <c r="M8" i="12"/>
  <c r="N8" i="12" s="1"/>
  <c r="M9" i="12"/>
  <c r="N9" i="12" s="1"/>
  <c r="M10" i="12"/>
  <c r="N10" i="12" s="1"/>
  <c r="M11" i="12"/>
  <c r="N11" i="12" s="1"/>
  <c r="M37" i="12"/>
  <c r="N37" i="12" s="1"/>
  <c r="M21" i="12"/>
  <c r="N21" i="12" s="1"/>
  <c r="M22" i="12"/>
  <c r="N22" i="12" s="1"/>
  <c r="M23" i="12"/>
  <c r="N23" i="12" s="1"/>
  <c r="M24" i="12"/>
  <c r="N24" i="12" s="1"/>
  <c r="M25" i="12"/>
  <c r="N25" i="12" s="1"/>
  <c r="M26" i="12"/>
  <c r="N26" i="12" s="1"/>
  <c r="M27" i="12"/>
  <c r="N27" i="12" s="1"/>
  <c r="M28" i="12"/>
  <c r="N28" i="12" s="1"/>
  <c r="M29" i="12"/>
  <c r="N29" i="12" s="1"/>
  <c r="M30" i="12"/>
  <c r="N30" i="12" s="1"/>
  <c r="M31" i="12"/>
  <c r="N31" i="12" s="1"/>
  <c r="M32" i="12"/>
  <c r="N32" i="12" s="1"/>
  <c r="M33" i="12"/>
  <c r="N33" i="12" s="1"/>
  <c r="M34" i="12"/>
  <c r="N34" i="12" s="1"/>
  <c r="M35" i="12"/>
  <c r="N35" i="12" s="1"/>
  <c r="M36" i="12"/>
  <c r="N36" i="12" s="1"/>
  <c r="M3" i="12"/>
  <c r="N3" i="12" s="1"/>
  <c r="H4" i="12"/>
  <c r="I4" i="12" s="1"/>
  <c r="H5" i="12"/>
  <c r="I5" i="12" s="1"/>
  <c r="H6" i="12"/>
  <c r="I6" i="12" s="1"/>
  <c r="H7" i="12"/>
  <c r="I7" i="12" s="1"/>
  <c r="H8" i="12"/>
  <c r="I8" i="12" s="1"/>
  <c r="H9" i="12"/>
  <c r="I9" i="12" s="1"/>
  <c r="H10" i="12"/>
  <c r="I10" i="12" s="1"/>
  <c r="H11" i="12"/>
  <c r="I11" i="12" s="1"/>
  <c r="H37" i="12"/>
  <c r="I37" i="12" s="1"/>
  <c r="I21" i="12"/>
  <c r="H20" i="12"/>
  <c r="I20" i="12" s="1"/>
  <c r="H22" i="12"/>
  <c r="I22" i="12" s="1"/>
  <c r="H23" i="12"/>
  <c r="I23" i="12" s="1"/>
  <c r="H24" i="12"/>
  <c r="I24" i="12" s="1"/>
  <c r="H25" i="12"/>
  <c r="I25" i="12" s="1"/>
  <c r="H26" i="12"/>
  <c r="I26" i="12" s="1"/>
  <c r="H27" i="12"/>
  <c r="I27" i="12" s="1"/>
  <c r="H28" i="12"/>
  <c r="I28" i="12" s="1"/>
  <c r="H29" i="12"/>
  <c r="I29" i="12" s="1"/>
  <c r="H30" i="12"/>
  <c r="I30" i="12" s="1"/>
  <c r="H31" i="12"/>
  <c r="I31" i="12" s="1"/>
  <c r="H32" i="12"/>
  <c r="I32" i="12" s="1"/>
  <c r="H33" i="12"/>
  <c r="I33" i="12" s="1"/>
  <c r="H34" i="12"/>
  <c r="I34" i="12" s="1"/>
  <c r="H35" i="12"/>
  <c r="I35" i="12" s="1"/>
  <c r="H36" i="12"/>
  <c r="I36" i="12" s="1"/>
  <c r="H3" i="12"/>
  <c r="I3" i="12" s="1"/>
  <c r="Y4" i="13"/>
  <c r="Z4" i="13" s="1"/>
  <c r="Y5" i="13"/>
  <c r="Z5" i="13" s="1"/>
  <c r="Y6" i="13"/>
  <c r="Z6" i="13" s="1"/>
  <c r="Y7" i="13"/>
  <c r="Z7" i="13" s="1"/>
  <c r="Y8" i="13"/>
  <c r="Z8" i="13" s="1"/>
  <c r="Y9" i="13"/>
  <c r="Z9" i="13" s="1"/>
  <c r="Y10" i="13"/>
  <c r="Z10" i="13" s="1"/>
  <c r="Y11" i="13"/>
  <c r="Z11" i="13" s="1"/>
  <c r="Y37" i="13"/>
  <c r="Z37" i="13" s="1"/>
  <c r="Y21" i="13"/>
  <c r="Z21" i="13" s="1"/>
  <c r="Y13" i="13"/>
  <c r="Z13" i="13" s="1"/>
  <c r="Z14" i="13"/>
  <c r="Y20" i="13"/>
  <c r="Z20" i="13" s="1"/>
  <c r="Y22" i="13"/>
  <c r="Z22" i="13" s="1"/>
  <c r="Y23" i="13"/>
  <c r="Z23" i="13" s="1"/>
  <c r="Y24" i="13"/>
  <c r="Z24" i="13" s="1"/>
  <c r="Y25" i="13"/>
  <c r="Z25" i="13" s="1"/>
  <c r="Y26" i="13"/>
  <c r="Z26" i="13" s="1"/>
  <c r="Y27" i="13"/>
  <c r="Z27" i="13" s="1"/>
  <c r="Y28" i="13"/>
  <c r="Z28" i="13" s="1"/>
  <c r="Y29" i="13"/>
  <c r="Z29" i="13" s="1"/>
  <c r="Y30" i="13"/>
  <c r="Z30" i="13" s="1"/>
  <c r="Y31" i="13"/>
  <c r="Z31" i="13" s="1"/>
  <c r="Y32" i="13"/>
  <c r="Z32" i="13" s="1"/>
  <c r="Y33" i="13"/>
  <c r="Z33" i="13" s="1"/>
  <c r="Y34" i="13"/>
  <c r="Z34" i="13" s="1"/>
  <c r="Y35" i="13"/>
  <c r="Z35" i="13" s="1"/>
  <c r="Y36" i="13"/>
  <c r="Z36" i="13" s="1"/>
  <c r="Y3" i="13"/>
  <c r="Z3" i="13" s="1"/>
  <c r="V4" i="13"/>
  <c r="V5" i="13"/>
  <c r="V6" i="13"/>
  <c r="V7" i="13"/>
  <c r="V8" i="13"/>
  <c r="V9" i="13"/>
  <c r="V10" i="13"/>
  <c r="V11" i="13"/>
  <c r="V37" i="13"/>
  <c r="V21" i="13"/>
  <c r="V22" i="13"/>
  <c r="V23" i="13"/>
  <c r="V24" i="13"/>
  <c r="V25" i="13"/>
  <c r="V26" i="13"/>
  <c r="V27" i="13"/>
  <c r="V28" i="13"/>
  <c r="V29" i="13"/>
  <c r="V30" i="13"/>
  <c r="V31" i="13"/>
  <c r="V32" i="13"/>
  <c r="V33" i="13"/>
  <c r="V34" i="13"/>
  <c r="V35" i="13"/>
  <c r="V36" i="13"/>
  <c r="V3" i="13"/>
  <c r="U4" i="13"/>
  <c r="U5" i="13"/>
  <c r="U6" i="13"/>
  <c r="U7" i="13"/>
  <c r="U8" i="13"/>
  <c r="U9" i="13"/>
  <c r="U10" i="13"/>
  <c r="U11" i="13"/>
  <c r="U37" i="13"/>
  <c r="U21" i="13"/>
  <c r="W21" i="13" s="1"/>
  <c r="U18" i="13"/>
  <c r="U19" i="13"/>
  <c r="U20" i="13"/>
  <c r="U22" i="13"/>
  <c r="U23" i="13"/>
  <c r="U24" i="13"/>
  <c r="U25" i="13"/>
  <c r="U26" i="13"/>
  <c r="U27" i="13"/>
  <c r="U28" i="13"/>
  <c r="U29" i="13"/>
  <c r="U30" i="13"/>
  <c r="U31" i="13"/>
  <c r="U32" i="13"/>
  <c r="U33" i="13"/>
  <c r="U34" i="13"/>
  <c r="U35" i="13"/>
  <c r="U36" i="13"/>
  <c r="U3" i="13"/>
  <c r="S4" i="13"/>
  <c r="S5" i="13"/>
  <c r="S6" i="13"/>
  <c r="S7" i="13"/>
  <c r="S8" i="13"/>
  <c r="S9" i="13"/>
  <c r="S10" i="13"/>
  <c r="S11" i="13"/>
  <c r="S37" i="13"/>
  <c r="S13" i="13"/>
  <c r="S14" i="13"/>
  <c r="S19" i="13"/>
  <c r="S20" i="13"/>
  <c r="S22" i="13"/>
  <c r="S23" i="13"/>
  <c r="S24" i="13"/>
  <c r="S25" i="13"/>
  <c r="S26" i="13"/>
  <c r="S27" i="13"/>
  <c r="S28" i="13"/>
  <c r="S29" i="13"/>
  <c r="S30" i="13"/>
  <c r="S31" i="13"/>
  <c r="S32" i="13"/>
  <c r="S33" i="13"/>
  <c r="S34" i="13"/>
  <c r="S35" i="13"/>
  <c r="S36" i="13"/>
  <c r="S3" i="13"/>
  <c r="M4" i="13"/>
  <c r="N4" i="13" s="1"/>
  <c r="M5" i="13"/>
  <c r="N5" i="13" s="1"/>
  <c r="M6" i="13"/>
  <c r="N6" i="13" s="1"/>
  <c r="M7" i="13"/>
  <c r="N7" i="13" s="1"/>
  <c r="M8" i="13"/>
  <c r="N8" i="13" s="1"/>
  <c r="M9" i="13"/>
  <c r="N9" i="13" s="1"/>
  <c r="M10" i="13"/>
  <c r="N10" i="13" s="1"/>
  <c r="M11" i="13"/>
  <c r="N11" i="13" s="1"/>
  <c r="M37" i="13"/>
  <c r="N37" i="13" s="1"/>
  <c r="M21" i="13"/>
  <c r="N21" i="13" s="1"/>
  <c r="M13" i="13"/>
  <c r="N13" i="13" s="1"/>
  <c r="M14" i="13"/>
  <c r="N14" i="13" s="1"/>
  <c r="M20" i="13"/>
  <c r="N20" i="13" s="1"/>
  <c r="M22" i="13"/>
  <c r="N22" i="13" s="1"/>
  <c r="M23" i="13"/>
  <c r="N23" i="13" s="1"/>
  <c r="M24" i="13"/>
  <c r="N24" i="13" s="1"/>
  <c r="M25" i="13"/>
  <c r="N25" i="13" s="1"/>
  <c r="M26" i="13"/>
  <c r="N26" i="13" s="1"/>
  <c r="M27" i="13"/>
  <c r="N27" i="13" s="1"/>
  <c r="M28" i="13"/>
  <c r="N28" i="13" s="1"/>
  <c r="M29" i="13"/>
  <c r="N29" i="13" s="1"/>
  <c r="M30" i="13"/>
  <c r="N30" i="13" s="1"/>
  <c r="M31" i="13"/>
  <c r="N31" i="13" s="1"/>
  <c r="M32" i="13"/>
  <c r="N32" i="13" s="1"/>
  <c r="M33" i="13"/>
  <c r="N33" i="13" s="1"/>
  <c r="M34" i="13"/>
  <c r="N34" i="13" s="1"/>
  <c r="M35" i="13"/>
  <c r="N35" i="13" s="1"/>
  <c r="M36" i="13"/>
  <c r="N36" i="13" s="1"/>
  <c r="M3" i="13"/>
  <c r="N3" i="13" s="1"/>
  <c r="M4" i="14"/>
  <c r="N4" i="14" s="1"/>
  <c r="M5" i="14"/>
  <c r="N5" i="14" s="1"/>
  <c r="M6" i="14"/>
  <c r="N6" i="14" s="1"/>
  <c r="M7" i="14"/>
  <c r="N7" i="14" s="1"/>
  <c r="M8" i="14"/>
  <c r="N8" i="14" s="1"/>
  <c r="M9" i="14"/>
  <c r="N9" i="14" s="1"/>
  <c r="M10" i="14"/>
  <c r="N10" i="14" s="1"/>
  <c r="M11" i="14"/>
  <c r="N11" i="14" s="1"/>
  <c r="M37" i="14"/>
  <c r="N37" i="14" s="1"/>
  <c r="M21" i="14"/>
  <c r="N21" i="14" s="1"/>
  <c r="M19" i="14"/>
  <c r="N19" i="14" s="1"/>
  <c r="M20" i="14"/>
  <c r="N20" i="14" s="1"/>
  <c r="M22" i="14"/>
  <c r="N22" i="14" s="1"/>
  <c r="M23" i="14"/>
  <c r="N23" i="14" s="1"/>
  <c r="M24" i="14"/>
  <c r="N24" i="14" s="1"/>
  <c r="M25" i="14"/>
  <c r="N25" i="14" s="1"/>
  <c r="M26" i="14"/>
  <c r="N26" i="14" s="1"/>
  <c r="M27" i="14"/>
  <c r="N27" i="14" s="1"/>
  <c r="M28" i="14"/>
  <c r="N28" i="14" s="1"/>
  <c r="M29" i="14"/>
  <c r="N29" i="14" s="1"/>
  <c r="M30" i="14"/>
  <c r="N30" i="14" s="1"/>
  <c r="M31" i="14"/>
  <c r="N31" i="14" s="1"/>
  <c r="M32" i="14"/>
  <c r="N32" i="14" s="1"/>
  <c r="M33" i="14"/>
  <c r="N33" i="14" s="1"/>
  <c r="M34" i="14"/>
  <c r="N34" i="14" s="1"/>
  <c r="M35" i="14"/>
  <c r="N35" i="14" s="1"/>
  <c r="M36" i="14"/>
  <c r="N36" i="14" s="1"/>
  <c r="M3" i="14"/>
  <c r="N3" i="14" s="1"/>
  <c r="H4" i="13"/>
  <c r="I4" i="13" s="1"/>
  <c r="H5" i="13"/>
  <c r="I5" i="13" s="1"/>
  <c r="H6" i="13"/>
  <c r="I6" i="13" s="1"/>
  <c r="H7" i="13"/>
  <c r="I7" i="13" s="1"/>
  <c r="H8" i="13"/>
  <c r="I8" i="13" s="1"/>
  <c r="H9" i="13"/>
  <c r="I9" i="13" s="1"/>
  <c r="H10" i="13"/>
  <c r="I10" i="13" s="1"/>
  <c r="H11" i="13"/>
  <c r="H37" i="13"/>
  <c r="I37" i="13" s="1"/>
  <c r="H21" i="13"/>
  <c r="I21" i="13" s="1"/>
  <c r="H13" i="13"/>
  <c r="I13" i="13" s="1"/>
  <c r="I19" i="13"/>
  <c r="I20" i="13"/>
  <c r="H22" i="13"/>
  <c r="I22" i="13" s="1"/>
  <c r="H23" i="13"/>
  <c r="I23" i="13" s="1"/>
  <c r="H24" i="13"/>
  <c r="I24" i="13" s="1"/>
  <c r="H25" i="13"/>
  <c r="I25" i="13" s="1"/>
  <c r="H26" i="13"/>
  <c r="I26" i="13" s="1"/>
  <c r="H27" i="13"/>
  <c r="I27" i="13" s="1"/>
  <c r="H28" i="13"/>
  <c r="I28" i="13" s="1"/>
  <c r="H29" i="13"/>
  <c r="I29" i="13" s="1"/>
  <c r="H30" i="13"/>
  <c r="H31" i="13"/>
  <c r="I31" i="13" s="1"/>
  <c r="H32" i="13"/>
  <c r="I32" i="13" s="1"/>
  <c r="H33" i="13"/>
  <c r="I33" i="13" s="1"/>
  <c r="H34" i="13"/>
  <c r="I34" i="13" s="1"/>
  <c r="H35" i="13"/>
  <c r="I35" i="13" s="1"/>
  <c r="H36" i="13"/>
  <c r="I36" i="13" s="1"/>
  <c r="H3" i="13"/>
  <c r="I3" i="13" s="1"/>
  <c r="Y4" i="14"/>
  <c r="Z4" i="14" s="1"/>
  <c r="Y5" i="14"/>
  <c r="Z5" i="14" s="1"/>
  <c r="Y6" i="14"/>
  <c r="Z6" i="14" s="1"/>
  <c r="Y7" i="14"/>
  <c r="Z7" i="14" s="1"/>
  <c r="Z9" i="14"/>
  <c r="Y10" i="14"/>
  <c r="Z10" i="14" s="1"/>
  <c r="Y11" i="14"/>
  <c r="Z11" i="14" s="1"/>
  <c r="Y37" i="14"/>
  <c r="Z37" i="14" s="1"/>
  <c r="Y21" i="14"/>
  <c r="Z21" i="14" s="1"/>
  <c r="Y13" i="14"/>
  <c r="Z13" i="14" s="1"/>
  <c r="Y14" i="14"/>
  <c r="Z14" i="14" s="1"/>
  <c r="Z18" i="14"/>
  <c r="Y19" i="14"/>
  <c r="Z19" i="14" s="1"/>
  <c r="Y20" i="14"/>
  <c r="Z20" i="14" s="1"/>
  <c r="Y22" i="14"/>
  <c r="Z22" i="14" s="1"/>
  <c r="Y23" i="14"/>
  <c r="Z23" i="14" s="1"/>
  <c r="Y24" i="14"/>
  <c r="Z24" i="14" s="1"/>
  <c r="Y25" i="14"/>
  <c r="Z25" i="14" s="1"/>
  <c r="Y26" i="14"/>
  <c r="Z26" i="14" s="1"/>
  <c r="Y27" i="14"/>
  <c r="Z27" i="14" s="1"/>
  <c r="Y28" i="14"/>
  <c r="Y29" i="14"/>
  <c r="Z29" i="14" s="1"/>
  <c r="Y30" i="14"/>
  <c r="Z30" i="14" s="1"/>
  <c r="Y31" i="14"/>
  <c r="Z31" i="14" s="1"/>
  <c r="Y32" i="14"/>
  <c r="Z32" i="14" s="1"/>
  <c r="Y33" i="14"/>
  <c r="Z33" i="14" s="1"/>
  <c r="Y34" i="14"/>
  <c r="Z34" i="14" s="1"/>
  <c r="Y35" i="14"/>
  <c r="Z35" i="14" s="1"/>
  <c r="Y36" i="14"/>
  <c r="Z36" i="14" s="1"/>
  <c r="Y3" i="14"/>
  <c r="Z3" i="14" s="1"/>
  <c r="V4" i="14"/>
  <c r="V5" i="14"/>
  <c r="V6" i="14"/>
  <c r="V7" i="14"/>
  <c r="V8" i="14"/>
  <c r="V9" i="14"/>
  <c r="V10" i="14"/>
  <c r="V11" i="14"/>
  <c r="V37" i="14"/>
  <c r="V21" i="14"/>
  <c r="V13" i="14"/>
  <c r="V14" i="14"/>
  <c r="V16" i="14"/>
  <c r="V17" i="14"/>
  <c r="V18" i="14"/>
  <c r="V19" i="14"/>
  <c r="V20" i="14"/>
  <c r="W20" i="14" s="1"/>
  <c r="V22" i="14"/>
  <c r="V23" i="14"/>
  <c r="V24" i="14"/>
  <c r="V25" i="14"/>
  <c r="V26" i="14"/>
  <c r="V27" i="14"/>
  <c r="V28" i="14"/>
  <c r="V29" i="14"/>
  <c r="V30" i="14"/>
  <c r="V31" i="14"/>
  <c r="V32" i="14"/>
  <c r="V33" i="14"/>
  <c r="V34" i="14"/>
  <c r="V35" i="14"/>
  <c r="V36" i="14"/>
  <c r="V3" i="14"/>
  <c r="U4" i="14"/>
  <c r="U5" i="14"/>
  <c r="U6" i="14"/>
  <c r="U7" i="14"/>
  <c r="U8" i="14"/>
  <c r="U9" i="14"/>
  <c r="U10" i="14"/>
  <c r="U11" i="14"/>
  <c r="U37" i="14"/>
  <c r="W37" i="14" s="1"/>
  <c r="U21" i="14"/>
  <c r="U19" i="14"/>
  <c r="W19" i="14" s="1"/>
  <c r="U22" i="14"/>
  <c r="U23" i="14"/>
  <c r="W23" i="14" s="1"/>
  <c r="U24" i="14"/>
  <c r="U25" i="14"/>
  <c r="W25" i="14" s="1"/>
  <c r="U26" i="14"/>
  <c r="U27" i="14"/>
  <c r="W27" i="14" s="1"/>
  <c r="U28" i="14"/>
  <c r="U29" i="14"/>
  <c r="W29" i="14" s="1"/>
  <c r="U30" i="14"/>
  <c r="U31" i="14"/>
  <c r="W31" i="14" s="1"/>
  <c r="U32" i="14"/>
  <c r="U33" i="14"/>
  <c r="W33" i="14" s="1"/>
  <c r="U34" i="14"/>
  <c r="U35" i="14"/>
  <c r="W35" i="14" s="1"/>
  <c r="U36" i="14"/>
  <c r="U3" i="14"/>
  <c r="S4" i="14"/>
  <c r="S5" i="14"/>
  <c r="S6" i="14"/>
  <c r="S7" i="14"/>
  <c r="S8" i="14"/>
  <c r="S9" i="14"/>
  <c r="S10" i="14"/>
  <c r="S11" i="14"/>
  <c r="S37" i="14"/>
  <c r="S21" i="14"/>
  <c r="S18" i="14"/>
  <c r="S19" i="14"/>
  <c r="S20" i="14"/>
  <c r="S22" i="14"/>
  <c r="S23" i="14"/>
  <c r="S24" i="14"/>
  <c r="S25" i="14"/>
  <c r="S26" i="14"/>
  <c r="S27" i="14"/>
  <c r="S28" i="14"/>
  <c r="S29" i="14"/>
  <c r="S30" i="14"/>
  <c r="S31" i="14"/>
  <c r="S32" i="14"/>
  <c r="S33" i="14"/>
  <c r="S34" i="14"/>
  <c r="S35" i="14"/>
  <c r="S36" i="14"/>
  <c r="S3" i="14"/>
  <c r="H4" i="14"/>
  <c r="I4" i="14" s="1"/>
  <c r="H5" i="14"/>
  <c r="I5" i="14" s="1"/>
  <c r="H6" i="14"/>
  <c r="H7" i="14"/>
  <c r="I7" i="14" s="1"/>
  <c r="H8" i="14"/>
  <c r="I8" i="14" s="1"/>
  <c r="H9" i="14"/>
  <c r="I9" i="14" s="1"/>
  <c r="H10" i="14"/>
  <c r="I10" i="14" s="1"/>
  <c r="H11" i="14"/>
  <c r="I11" i="14" s="1"/>
  <c r="H37" i="14"/>
  <c r="I37" i="14" s="1"/>
  <c r="H21" i="14"/>
  <c r="I21" i="14" s="1"/>
  <c r="H17" i="14"/>
  <c r="I17" i="14" s="1"/>
  <c r="H18" i="14"/>
  <c r="I18" i="14" s="1"/>
  <c r="H19" i="14"/>
  <c r="I19" i="14" s="1"/>
  <c r="H20" i="14"/>
  <c r="I20" i="14" s="1"/>
  <c r="H23" i="14"/>
  <c r="I23" i="14" s="1"/>
  <c r="H24" i="14"/>
  <c r="I24" i="14" s="1"/>
  <c r="H25" i="14"/>
  <c r="I25" i="14" s="1"/>
  <c r="H26" i="14"/>
  <c r="I26" i="14" s="1"/>
  <c r="H27" i="14"/>
  <c r="I27" i="14" s="1"/>
  <c r="H28" i="14"/>
  <c r="I28" i="14" s="1"/>
  <c r="H29" i="14"/>
  <c r="I29" i="14" s="1"/>
  <c r="H30" i="14"/>
  <c r="I30" i="14" s="1"/>
  <c r="H31" i="14"/>
  <c r="I31" i="14" s="1"/>
  <c r="H32" i="14"/>
  <c r="I32" i="14" s="1"/>
  <c r="H33" i="14"/>
  <c r="H34" i="14"/>
  <c r="I34" i="14" s="1"/>
  <c r="H35" i="14"/>
  <c r="I35" i="14" s="1"/>
  <c r="H36" i="14"/>
  <c r="I36" i="14" s="1"/>
  <c r="H3" i="14"/>
  <c r="I3" i="14" s="1"/>
  <c r="U4" i="15"/>
  <c r="U5" i="15"/>
  <c r="U6" i="15"/>
  <c r="W6" i="15" s="1"/>
  <c r="U7" i="15"/>
  <c r="U8" i="15"/>
  <c r="U9" i="15"/>
  <c r="U10" i="15"/>
  <c r="W10" i="15" s="1"/>
  <c r="U11" i="15"/>
  <c r="U37" i="15"/>
  <c r="W37" i="15" s="1"/>
  <c r="U21" i="15"/>
  <c r="W21" i="15" s="1"/>
  <c r="U13" i="15"/>
  <c r="W13" i="15" s="1"/>
  <c r="U14" i="15"/>
  <c r="W14" i="15" s="1"/>
  <c r="U19" i="15"/>
  <c r="W19" i="15" s="1"/>
  <c r="U20" i="15"/>
  <c r="U22" i="15"/>
  <c r="W22" i="15" s="1"/>
  <c r="U23" i="15"/>
  <c r="U24" i="15"/>
  <c r="U25" i="15"/>
  <c r="W25" i="15" s="1"/>
  <c r="U26" i="15"/>
  <c r="W26" i="15" s="1"/>
  <c r="U27" i="15"/>
  <c r="U28" i="15"/>
  <c r="U29" i="15"/>
  <c r="W29" i="15" s="1"/>
  <c r="U30" i="15"/>
  <c r="W30" i="15" s="1"/>
  <c r="U31" i="15"/>
  <c r="U32" i="15"/>
  <c r="U33" i="15"/>
  <c r="W33" i="15" s="1"/>
  <c r="U34" i="15"/>
  <c r="W34" i="15" s="1"/>
  <c r="U35" i="15"/>
  <c r="U36" i="15"/>
  <c r="U3" i="15"/>
  <c r="W3" i="15" s="1"/>
  <c r="H4" i="15"/>
  <c r="I4" i="15" s="1"/>
  <c r="H5" i="15"/>
  <c r="I5" i="15" s="1"/>
  <c r="H6" i="15"/>
  <c r="I6" i="15" s="1"/>
  <c r="H7" i="15"/>
  <c r="I7" i="15" s="1"/>
  <c r="H8" i="15"/>
  <c r="I8" i="15" s="1"/>
  <c r="H9" i="15"/>
  <c r="I9" i="15" s="1"/>
  <c r="H10" i="15"/>
  <c r="I10" i="15" s="1"/>
  <c r="H11" i="15"/>
  <c r="I11" i="15" s="1"/>
  <c r="H37" i="15"/>
  <c r="I37" i="15" s="1"/>
  <c r="H21" i="15"/>
  <c r="I21" i="15" s="1"/>
  <c r="H18" i="15"/>
  <c r="I18" i="15" s="1"/>
  <c r="H19" i="15"/>
  <c r="I19" i="15" s="1"/>
  <c r="H20" i="15"/>
  <c r="I20" i="15" s="1"/>
  <c r="H22" i="15"/>
  <c r="I22" i="15" s="1"/>
  <c r="H23" i="15"/>
  <c r="I23" i="15" s="1"/>
  <c r="H24" i="15"/>
  <c r="I24" i="15" s="1"/>
  <c r="H25" i="15"/>
  <c r="I25" i="15" s="1"/>
  <c r="H26" i="15"/>
  <c r="I26" i="15" s="1"/>
  <c r="H27" i="15"/>
  <c r="I27" i="15" s="1"/>
  <c r="H28" i="15"/>
  <c r="I28" i="15" s="1"/>
  <c r="H29" i="15"/>
  <c r="I29" i="15" s="1"/>
  <c r="H30" i="15"/>
  <c r="I30" i="15" s="1"/>
  <c r="H31" i="15"/>
  <c r="I31" i="15" s="1"/>
  <c r="H32" i="15"/>
  <c r="I32" i="15" s="1"/>
  <c r="H33" i="15"/>
  <c r="I33" i="15" s="1"/>
  <c r="H34" i="15"/>
  <c r="I34" i="15" s="1"/>
  <c r="H35" i="15"/>
  <c r="I35" i="15" s="1"/>
  <c r="H36" i="15"/>
  <c r="I36" i="15" s="1"/>
  <c r="W31" i="1"/>
  <c r="W20" i="1"/>
  <c r="W21" i="1"/>
  <c r="W11" i="1"/>
  <c r="W8" i="1"/>
  <c r="W4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37" i="1"/>
  <c r="Q11" i="1"/>
  <c r="Q10" i="1"/>
  <c r="Q9" i="1"/>
  <c r="Q8" i="1"/>
  <c r="Q7" i="1"/>
  <c r="Q6" i="1"/>
  <c r="Q5" i="1"/>
  <c r="Q4" i="1"/>
  <c r="Q3" i="1"/>
  <c r="I35" i="1"/>
  <c r="I31" i="1"/>
  <c r="I26" i="1"/>
  <c r="I23" i="1"/>
  <c r="I11" i="1"/>
  <c r="I6" i="1"/>
  <c r="I5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2" i="1"/>
  <c r="F20" i="1"/>
  <c r="F21" i="1"/>
  <c r="F37" i="1"/>
  <c r="F11" i="1"/>
  <c r="F10" i="1"/>
  <c r="F9" i="1"/>
  <c r="F8" i="1"/>
  <c r="F7" i="1"/>
  <c r="F6" i="1"/>
  <c r="F5" i="1"/>
  <c r="F4" i="1"/>
  <c r="F3" i="1"/>
  <c r="F31" i="16"/>
  <c r="W34" i="16"/>
  <c r="W26" i="16"/>
  <c r="W22" i="16"/>
  <c r="W11" i="16"/>
  <c r="Q36" i="16"/>
  <c r="Q35" i="16"/>
  <c r="Q34" i="16"/>
  <c r="Q33" i="16"/>
  <c r="Q32" i="16"/>
  <c r="Q31" i="16"/>
  <c r="Q30" i="16"/>
  <c r="Q29" i="16"/>
  <c r="Q28" i="16"/>
  <c r="Q27" i="16"/>
  <c r="Q26" i="16"/>
  <c r="Q25" i="16"/>
  <c r="Q24" i="16"/>
  <c r="Q23" i="16"/>
  <c r="Q22" i="16"/>
  <c r="Q21" i="16"/>
  <c r="Q37" i="16"/>
  <c r="Q11" i="16"/>
  <c r="Q10" i="16"/>
  <c r="Q9" i="16"/>
  <c r="Q8" i="16"/>
  <c r="Q7" i="16"/>
  <c r="Q6" i="16"/>
  <c r="Q5" i="16"/>
  <c r="Q4" i="16"/>
  <c r="Q3" i="16"/>
  <c r="Q30" i="15"/>
  <c r="Q29" i="15"/>
  <c r="Q28" i="15"/>
  <c r="Q27" i="15"/>
  <c r="Q24" i="15"/>
  <c r="Q23" i="15"/>
  <c r="Q22" i="15"/>
  <c r="Q20" i="15"/>
  <c r="Q21" i="15"/>
  <c r="Q37" i="15"/>
  <c r="Q11" i="15"/>
  <c r="Q10" i="15"/>
  <c r="Q9" i="15"/>
  <c r="Q8" i="15"/>
  <c r="Q7" i="15"/>
  <c r="Q6" i="15"/>
  <c r="Q5" i="15"/>
  <c r="Q4" i="15"/>
  <c r="Q3" i="15"/>
  <c r="Q36" i="15"/>
  <c r="Q35" i="15"/>
  <c r="Q34" i="15"/>
  <c r="Q33" i="15"/>
  <c r="Q32" i="15"/>
  <c r="L30" i="15"/>
  <c r="L29" i="15"/>
  <c r="L28" i="15"/>
  <c r="L27" i="15"/>
  <c r="L26" i="15"/>
  <c r="L25" i="15"/>
  <c r="L24" i="15"/>
  <c r="L23" i="15"/>
  <c r="L22" i="15"/>
  <c r="L20" i="15"/>
  <c r="L19" i="15"/>
  <c r="L18" i="15"/>
  <c r="L21" i="15"/>
  <c r="L37" i="15"/>
  <c r="L11" i="15"/>
  <c r="L10" i="15"/>
  <c r="L9" i="15"/>
  <c r="L8" i="15"/>
  <c r="L7" i="15"/>
  <c r="L6" i="15"/>
  <c r="L5" i="15"/>
  <c r="L4" i="15"/>
  <c r="L3" i="15"/>
  <c r="L36" i="15"/>
  <c r="L35" i="15"/>
  <c r="L34" i="15"/>
  <c r="L33" i="15"/>
  <c r="L32" i="15"/>
  <c r="I31" i="16"/>
  <c r="I23" i="16"/>
  <c r="I10" i="16"/>
  <c r="I8" i="16"/>
  <c r="F36" i="16"/>
  <c r="F35" i="16"/>
  <c r="F34" i="16"/>
  <c r="F33" i="16"/>
  <c r="F32" i="16"/>
  <c r="F30" i="16"/>
  <c r="F29" i="16"/>
  <c r="F28" i="16"/>
  <c r="F27" i="16"/>
  <c r="F26" i="16"/>
  <c r="F25" i="16"/>
  <c r="F24" i="16"/>
  <c r="F23" i="16"/>
  <c r="F22" i="16"/>
  <c r="F20" i="16"/>
  <c r="F21" i="16"/>
  <c r="F37" i="16"/>
  <c r="F11" i="16"/>
  <c r="F10" i="16"/>
  <c r="F9" i="16"/>
  <c r="F8" i="16"/>
  <c r="F7" i="16"/>
  <c r="F6" i="16"/>
  <c r="F5" i="16"/>
  <c r="F4" i="16"/>
  <c r="F3" i="16"/>
  <c r="Q36" i="12"/>
  <c r="Q35" i="12"/>
  <c r="Q34" i="12"/>
  <c r="Q33" i="12"/>
  <c r="Q32" i="12"/>
  <c r="Q31" i="12"/>
  <c r="Q30" i="12"/>
  <c r="Q29" i="12"/>
  <c r="Q28" i="12"/>
  <c r="Q27" i="12"/>
  <c r="Q26" i="12"/>
  <c r="Q25" i="12"/>
  <c r="Q24" i="12"/>
  <c r="Q23" i="12"/>
  <c r="Q22" i="12"/>
  <c r="Q21" i="12"/>
  <c r="Q37" i="12"/>
  <c r="Q11" i="12"/>
  <c r="Q10" i="12"/>
  <c r="Q9" i="12"/>
  <c r="Q8" i="12"/>
  <c r="Q7" i="12"/>
  <c r="Q6" i="12"/>
  <c r="Q5" i="12"/>
  <c r="Q4" i="12"/>
  <c r="Q3" i="12"/>
  <c r="L36" i="12"/>
  <c r="L35" i="12"/>
  <c r="L33" i="12"/>
  <c r="L32" i="12"/>
  <c r="L31" i="12"/>
  <c r="L30" i="12"/>
  <c r="L29" i="12"/>
  <c r="L28" i="12"/>
  <c r="L27" i="12"/>
  <c r="L26" i="12"/>
  <c r="L25" i="12"/>
  <c r="L24" i="12"/>
  <c r="L23" i="12"/>
  <c r="L22" i="12"/>
  <c r="L21" i="12"/>
  <c r="L37" i="12"/>
  <c r="L11" i="12"/>
  <c r="L10" i="12"/>
  <c r="L9" i="12"/>
  <c r="L8" i="12"/>
  <c r="L7" i="12"/>
  <c r="L6" i="12"/>
  <c r="L5" i="12"/>
  <c r="L4" i="12"/>
  <c r="L3" i="12"/>
  <c r="F36" i="12"/>
  <c r="F35" i="12"/>
  <c r="F34" i="12"/>
  <c r="F33" i="12"/>
  <c r="F32" i="12"/>
  <c r="F31" i="12"/>
  <c r="F30" i="12"/>
  <c r="F29" i="12"/>
  <c r="F28" i="12"/>
  <c r="F27" i="12"/>
  <c r="F26" i="12"/>
  <c r="F25" i="12"/>
  <c r="F24" i="12"/>
  <c r="F23" i="12"/>
  <c r="F22" i="12"/>
  <c r="F21" i="12"/>
  <c r="F37" i="12"/>
  <c r="F11" i="12"/>
  <c r="F10" i="12"/>
  <c r="F9" i="12"/>
  <c r="F8" i="12"/>
  <c r="F7" i="12"/>
  <c r="F6" i="12"/>
  <c r="F5" i="12"/>
  <c r="F4" i="12"/>
  <c r="F3" i="12"/>
  <c r="Q36" i="13"/>
  <c r="Q34" i="13"/>
  <c r="Q33" i="13"/>
  <c r="Q32" i="13"/>
  <c r="Q30" i="13"/>
  <c r="Q29" i="13"/>
  <c r="Q28" i="13"/>
  <c r="Q27" i="13"/>
  <c r="Q26" i="13"/>
  <c r="Q25" i="13"/>
  <c r="Q24" i="13"/>
  <c r="Q23" i="13"/>
  <c r="Q22" i="13"/>
  <c r="Q20" i="13"/>
  <c r="Q19" i="13"/>
  <c r="Q21" i="13"/>
  <c r="Q37" i="13"/>
  <c r="Q11" i="13"/>
  <c r="Q10" i="13"/>
  <c r="Q9" i="13"/>
  <c r="Q8" i="13"/>
  <c r="Q7" i="13"/>
  <c r="Q6" i="13"/>
  <c r="Q5" i="13"/>
  <c r="Q4" i="13"/>
  <c r="Q3" i="13"/>
  <c r="Q31" i="13"/>
  <c r="L30" i="13"/>
  <c r="L29" i="13"/>
  <c r="L28" i="13"/>
  <c r="L27" i="13"/>
  <c r="L26" i="13"/>
  <c r="L25" i="13"/>
  <c r="L24" i="13"/>
  <c r="L23" i="13"/>
  <c r="L22" i="13"/>
  <c r="L19" i="13"/>
  <c r="L21" i="13"/>
  <c r="L37" i="13"/>
  <c r="L11" i="13"/>
  <c r="L10" i="13"/>
  <c r="L9" i="13"/>
  <c r="L8" i="13"/>
  <c r="L7" i="13"/>
  <c r="L6" i="13"/>
  <c r="L5" i="13"/>
  <c r="L4" i="13"/>
  <c r="L3" i="13"/>
  <c r="L36" i="13"/>
  <c r="L35" i="13"/>
  <c r="L34" i="13"/>
  <c r="L33" i="13"/>
  <c r="L32" i="13"/>
  <c r="L31" i="13"/>
  <c r="I30" i="13"/>
  <c r="I11" i="13"/>
  <c r="F30" i="13"/>
  <c r="F29" i="13"/>
  <c r="F28" i="13"/>
  <c r="F27" i="13"/>
  <c r="F26" i="13"/>
  <c r="F25" i="13"/>
  <c r="F24" i="13"/>
  <c r="F23" i="13"/>
  <c r="F22" i="13"/>
  <c r="F20" i="13"/>
  <c r="F19" i="13"/>
  <c r="F21" i="13"/>
  <c r="F37" i="13"/>
  <c r="F11" i="13"/>
  <c r="F10" i="13"/>
  <c r="F9" i="13"/>
  <c r="F8" i="13"/>
  <c r="F7" i="13"/>
  <c r="F6" i="13"/>
  <c r="F5" i="13"/>
  <c r="F4" i="13"/>
  <c r="F3" i="13"/>
  <c r="F36" i="13"/>
  <c r="F35" i="13"/>
  <c r="F34" i="13"/>
  <c r="F33" i="13"/>
  <c r="F32" i="13"/>
  <c r="F31" i="13"/>
  <c r="Z28" i="14"/>
  <c r="Q30" i="14"/>
  <c r="Q29" i="14"/>
  <c r="Q28" i="14"/>
  <c r="Q27" i="14"/>
  <c r="Q26" i="14"/>
  <c r="Q25" i="14"/>
  <c r="Q24" i="14"/>
  <c r="Q23" i="14"/>
  <c r="Q22" i="14"/>
  <c r="Q20" i="14"/>
  <c r="Q19" i="14"/>
  <c r="Q18" i="14"/>
  <c r="Q21" i="14"/>
  <c r="Q37" i="14"/>
  <c r="Q11" i="14"/>
  <c r="Q10" i="14"/>
  <c r="Q9" i="14"/>
  <c r="Q8" i="14"/>
  <c r="Q7" i="14"/>
  <c r="Q6" i="14"/>
  <c r="Q5" i="14"/>
  <c r="Q4" i="14"/>
  <c r="Q3" i="14"/>
  <c r="Q36" i="14"/>
  <c r="Q35" i="14"/>
  <c r="Q34" i="14"/>
  <c r="Q33" i="14"/>
  <c r="Q32" i="14"/>
  <c r="L30" i="14"/>
  <c r="L29" i="14"/>
  <c r="L28" i="14"/>
  <c r="L26" i="14"/>
  <c r="L25" i="14"/>
  <c r="L24" i="14"/>
  <c r="L23" i="14"/>
  <c r="L22" i="14"/>
  <c r="L20" i="14"/>
  <c r="L19" i="14"/>
  <c r="L18" i="14"/>
  <c r="L21" i="14"/>
  <c r="L37" i="14"/>
  <c r="L11" i="14"/>
  <c r="L10" i="14"/>
  <c r="L9" i="14"/>
  <c r="L8" i="14"/>
  <c r="L7" i="14"/>
  <c r="L6" i="14"/>
  <c r="L5" i="14"/>
  <c r="L3" i="14"/>
  <c r="L36" i="14"/>
  <c r="L35" i="14"/>
  <c r="L34" i="14"/>
  <c r="L33" i="14"/>
  <c r="L32" i="14"/>
  <c r="I6" i="14"/>
  <c r="I33" i="14"/>
  <c r="Q31" i="15"/>
  <c r="L31" i="15"/>
  <c r="F30" i="15"/>
  <c r="F29" i="15"/>
  <c r="F28" i="15"/>
  <c r="F27" i="15"/>
  <c r="F26" i="15"/>
  <c r="F25" i="15"/>
  <c r="F24" i="15"/>
  <c r="F23" i="15"/>
  <c r="F22" i="15"/>
  <c r="F20" i="15"/>
  <c r="F19" i="15"/>
  <c r="F18" i="15"/>
  <c r="F21" i="15"/>
  <c r="F37" i="15"/>
  <c r="F11" i="15"/>
  <c r="F10" i="15"/>
  <c r="F9" i="15"/>
  <c r="F8" i="15"/>
  <c r="F7" i="15"/>
  <c r="F6" i="15"/>
  <c r="F5" i="15"/>
  <c r="F4" i="15"/>
  <c r="F3" i="15"/>
  <c r="F35" i="15"/>
  <c r="F34" i="15"/>
  <c r="F33" i="15"/>
  <c r="F32" i="15"/>
  <c r="F31" i="15"/>
  <c r="Q31" i="14"/>
  <c r="L31" i="14"/>
  <c r="F36" i="14"/>
  <c r="F35" i="14"/>
  <c r="F34" i="14"/>
  <c r="F33" i="14"/>
  <c r="F32" i="14"/>
  <c r="F30" i="14"/>
  <c r="F29" i="14"/>
  <c r="F28" i="14"/>
  <c r="F27" i="14"/>
  <c r="F26" i="14"/>
  <c r="F25" i="14"/>
  <c r="F24" i="14"/>
  <c r="F23" i="14"/>
  <c r="F22" i="14"/>
  <c r="F20" i="14"/>
  <c r="F19" i="14"/>
  <c r="F18" i="14"/>
  <c r="F21" i="14"/>
  <c r="F37" i="14"/>
  <c r="F11" i="14"/>
  <c r="F10" i="14"/>
  <c r="F9" i="14"/>
  <c r="F8" i="14"/>
  <c r="F7" i="14"/>
  <c r="F6" i="14"/>
  <c r="F4" i="14"/>
  <c r="F31" i="14"/>
  <c r="Z4" i="15"/>
  <c r="Z5" i="15"/>
  <c r="Z6" i="15"/>
  <c r="Z7" i="15"/>
  <c r="Z8" i="15"/>
  <c r="Z9" i="15"/>
  <c r="Z10" i="15"/>
  <c r="Z11" i="15"/>
  <c r="Z37" i="15"/>
  <c r="Z21" i="15"/>
  <c r="Z14" i="15"/>
  <c r="Z17" i="15"/>
  <c r="Z20" i="15"/>
  <c r="Z24" i="15"/>
  <c r="Z25" i="15"/>
  <c r="Z26" i="15"/>
  <c r="Z28" i="15"/>
  <c r="Z29" i="15"/>
  <c r="Z32" i="15"/>
  <c r="Z33" i="15"/>
  <c r="Z36" i="15"/>
  <c r="T5" i="15"/>
  <c r="T6" i="15"/>
  <c r="T9" i="15"/>
  <c r="T10" i="15"/>
  <c r="T37" i="15"/>
  <c r="T21" i="15"/>
  <c r="T18" i="15"/>
  <c r="T22" i="15"/>
  <c r="T25" i="15"/>
  <c r="T26" i="15"/>
  <c r="T29" i="15"/>
  <c r="T30" i="15"/>
  <c r="T33" i="15"/>
  <c r="T34" i="15"/>
  <c r="Z4" i="16"/>
  <c r="Z5" i="16"/>
  <c r="Z7" i="16"/>
  <c r="Z9" i="16"/>
  <c r="Z37" i="16"/>
  <c r="Z21" i="16"/>
  <c r="Z20" i="16"/>
  <c r="Z24" i="16"/>
  <c r="Z25" i="16"/>
  <c r="Z28" i="16"/>
  <c r="Z29" i="16"/>
  <c r="Z32" i="16"/>
  <c r="Z33" i="16"/>
  <c r="Z34" i="16"/>
  <c r="Z36" i="16"/>
  <c r="T6" i="16"/>
  <c r="T10" i="16"/>
  <c r="T37" i="16"/>
  <c r="T21" i="16"/>
  <c r="T22" i="16"/>
  <c r="T23" i="16"/>
  <c r="T24" i="16"/>
  <c r="T25" i="16"/>
  <c r="T26" i="16"/>
  <c r="T27" i="16"/>
  <c r="T28" i="16"/>
  <c r="T29" i="16"/>
  <c r="T30" i="16"/>
  <c r="T31" i="16"/>
  <c r="T32" i="16"/>
  <c r="T33" i="16"/>
  <c r="T34" i="16"/>
  <c r="T35" i="16"/>
  <c r="T36" i="16"/>
  <c r="T3" i="16"/>
  <c r="Z5" i="1"/>
  <c r="Z7" i="1"/>
  <c r="Z9" i="1"/>
  <c r="Z11" i="1"/>
  <c r="Z37" i="1"/>
  <c r="Z21" i="1"/>
  <c r="Z20" i="1"/>
  <c r="Z25" i="1"/>
  <c r="Z28" i="1"/>
  <c r="Z29" i="1"/>
  <c r="Z30" i="1"/>
  <c r="Z32" i="1"/>
  <c r="Z33" i="1"/>
  <c r="Z36" i="1"/>
  <c r="T6" i="1"/>
  <c r="T10" i="1"/>
  <c r="T11" i="1"/>
  <c r="T37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W36" i="14" l="1"/>
  <c r="W34" i="14"/>
  <c r="W32" i="14"/>
  <c r="W30" i="14"/>
  <c r="W28" i="14"/>
  <c r="W26" i="14"/>
  <c r="W24" i="14"/>
  <c r="W22" i="14"/>
  <c r="W21" i="14"/>
  <c r="W21" i="12"/>
  <c r="W17" i="12"/>
  <c r="W16" i="14"/>
  <c r="W12" i="14"/>
  <c r="W12" i="15"/>
  <c r="W31" i="16"/>
  <c r="W16" i="12"/>
  <c r="W17" i="14"/>
  <c r="W31" i="15"/>
  <c r="W35" i="16"/>
  <c r="W27" i="16"/>
  <c r="W23" i="16"/>
  <c r="W23" i="15"/>
  <c r="W33" i="12"/>
  <c r="W29" i="12"/>
  <c r="W25" i="12"/>
  <c r="W7" i="16"/>
  <c r="W3" i="16"/>
  <c r="W15" i="13"/>
  <c r="W7" i="14"/>
  <c r="W16" i="15"/>
  <c r="W11" i="15"/>
  <c r="W7" i="15"/>
  <c r="W6" i="1"/>
  <c r="W3" i="1"/>
  <c r="W17" i="1"/>
  <c r="W20" i="12"/>
  <c r="W18" i="13"/>
  <c r="W18" i="12"/>
  <c r="W15" i="12"/>
  <c r="W15" i="15"/>
  <c r="W15" i="16"/>
  <c r="W15" i="1"/>
  <c r="W14" i="1"/>
  <c r="W14" i="14"/>
  <c r="W14" i="12"/>
  <c r="W13" i="12"/>
  <c r="W13" i="14"/>
  <c r="W37" i="1"/>
  <c r="W33" i="1"/>
  <c r="W29" i="1"/>
  <c r="W25" i="1"/>
  <c r="W10" i="1"/>
  <c r="W36" i="1"/>
  <c r="W32" i="1"/>
  <c r="W28" i="1"/>
  <c r="W24" i="1"/>
  <c r="W9" i="1"/>
  <c r="W5" i="1"/>
  <c r="W4" i="16"/>
  <c r="W35" i="15"/>
  <c r="W27" i="15"/>
  <c r="W36" i="15"/>
  <c r="W32" i="15"/>
  <c r="W28" i="15"/>
  <c r="W24" i="15"/>
  <c r="W20" i="15"/>
  <c r="W8" i="15"/>
  <c r="W4" i="15"/>
  <c r="W9" i="15"/>
  <c r="W5" i="15"/>
  <c r="W16" i="13"/>
  <c r="W12" i="13"/>
  <c r="W17" i="13"/>
  <c r="W13" i="13"/>
  <c r="W11" i="14"/>
  <c r="W3" i="12"/>
  <c r="W22" i="13"/>
  <c r="W6" i="13"/>
  <c r="W28" i="13"/>
  <c r="W3" i="13"/>
  <c r="W4" i="14"/>
  <c r="W28" i="12"/>
  <c r="W6" i="12"/>
  <c r="W34" i="12"/>
  <c r="W22" i="12"/>
  <c r="W11" i="12"/>
  <c r="W7" i="12"/>
  <c r="W32" i="12"/>
  <c r="W8" i="12"/>
  <c r="W30" i="12"/>
  <c r="W26" i="12"/>
  <c r="W23" i="12"/>
  <c r="W4" i="12"/>
  <c r="W36" i="12"/>
  <c r="W8" i="13"/>
  <c r="W33" i="13"/>
  <c r="W29" i="13"/>
  <c r="W25" i="13"/>
  <c r="W35" i="13"/>
  <c r="W23" i="13"/>
  <c r="W11" i="13"/>
  <c r="W7" i="13"/>
  <c r="W30" i="13"/>
  <c r="W26" i="13"/>
  <c r="W19" i="13"/>
  <c r="W4" i="13"/>
  <c r="W10" i="13"/>
  <c r="W10" i="14"/>
  <c r="W6" i="14"/>
  <c r="W8" i="14"/>
  <c r="W35" i="12"/>
  <c r="W31" i="12"/>
  <c r="W27" i="12"/>
  <c r="W24" i="12"/>
  <c r="W37" i="12"/>
  <c r="W9" i="12"/>
  <c r="W5" i="12"/>
  <c r="W10" i="12"/>
  <c r="W34" i="13"/>
  <c r="W31" i="13"/>
  <c r="W27" i="13"/>
  <c r="W24" i="13"/>
  <c r="W20" i="13"/>
  <c r="W37" i="13"/>
  <c r="W9" i="13"/>
  <c r="W5" i="13"/>
  <c r="W36" i="13"/>
  <c r="W32" i="13"/>
  <c r="W9" i="14"/>
  <c r="W5" i="14"/>
  <c r="W3" i="14"/>
</calcChain>
</file>

<file path=xl/sharedStrings.xml><?xml version="1.0" encoding="utf-8"?>
<sst xmlns="http://schemas.openxmlformats.org/spreadsheetml/2006/main" count="366" uniqueCount="60">
  <si>
    <t>BANK</t>
  </si>
  <si>
    <t>Laba Bersih</t>
  </si>
  <si>
    <t>Total Aktiva</t>
  </si>
  <si>
    <t>SIZE</t>
  </si>
  <si>
    <t>LERNER INDEX</t>
  </si>
  <si>
    <t>Pendapatan</t>
  </si>
  <si>
    <t>Total Aset</t>
  </si>
  <si>
    <t>Beban Operasional</t>
  </si>
  <si>
    <t>Provisi dan komisi lainnya</t>
  </si>
  <si>
    <t>Total Pendapatan</t>
  </si>
  <si>
    <t>Shadow Banking Ratio</t>
  </si>
  <si>
    <t>NPL</t>
  </si>
  <si>
    <t>Diversifikasi Bank</t>
  </si>
  <si>
    <t>Pendapatan Non Bunga</t>
  </si>
  <si>
    <t>Pendapatan Kotor</t>
  </si>
  <si>
    <t>Total Ekuitas</t>
  </si>
  <si>
    <t>EAR</t>
  </si>
  <si>
    <t>Biaya Overhead Total</t>
  </si>
  <si>
    <t>Overhead Cost</t>
  </si>
  <si>
    <t>ROA (Y)</t>
  </si>
  <si>
    <t>NO</t>
  </si>
  <si>
    <t>Bank Rakyat Indonesia Agroniaga Tbk</t>
  </si>
  <si>
    <t>Bank Agris Tbk</t>
  </si>
  <si>
    <t>Bank MNC Internasional Tbk</t>
  </si>
  <si>
    <t>Bank Capital Indonesia Tbk</t>
  </si>
  <si>
    <t>Bank Central Asia Tbk</t>
  </si>
  <si>
    <t>Bank Bukopin Tbk</t>
  </si>
  <si>
    <t>Bank Mestika Dharma Tbk</t>
  </si>
  <si>
    <t>Bank Negara Indonesia (Persero) Tbk</t>
  </si>
  <si>
    <t>Bank Rakyat Indonesia (Persero) Tbk</t>
  </si>
  <si>
    <t>Bank Tabungan Negara (Persero) Tbk</t>
  </si>
  <si>
    <t>Bank Danamon Indonesia Tbk</t>
  </si>
  <si>
    <t>Bank Ina Perdana Tbk</t>
  </si>
  <si>
    <t>Bank QNB Indonesia Tbk</t>
  </si>
  <si>
    <t>Bank Maspion Indonesia Tbk</t>
  </si>
  <si>
    <t>Bank Mandiri (Persero) Tbk</t>
  </si>
  <si>
    <t>Bank Bumi Arta Tbk</t>
  </si>
  <si>
    <t>Bank CIMB Niaga Tbk</t>
  </si>
  <si>
    <t>Bank Permata Tbk</t>
  </si>
  <si>
    <t>Bank Sinarmas Tbk</t>
  </si>
  <si>
    <t>Bank Of India Indonesia Tbk</t>
  </si>
  <si>
    <t>Bank Tabungan Pensiunan Nasional Tbk</t>
  </si>
  <si>
    <t>Bank Victoria International Tbk</t>
  </si>
  <si>
    <t>Bank Dinar Indonesia Tbk</t>
  </si>
  <si>
    <t>Bank Artha Graha Internasional Tbk</t>
  </si>
  <si>
    <t>Bank Mayapada Internasional Tbk</t>
  </si>
  <si>
    <t>Bank Mega Tbk</t>
  </si>
  <si>
    <t>Bank OCBC NISP Tbk</t>
  </si>
  <si>
    <t>Bank Nationalnobu Tbk</t>
  </si>
  <si>
    <t>Bank Pan Indonesia Tbk</t>
  </si>
  <si>
    <t>Bank Woori Saudara Indonesia 1906 Tbk</t>
  </si>
  <si>
    <t>Bank Pundi Indonesia Tbk</t>
  </si>
  <si>
    <t>Total Kredit Non Lancar</t>
  </si>
  <si>
    <t>Total Kredit Bank</t>
  </si>
  <si>
    <t>Bank Mutiara Tbk (Jtrust Bank)</t>
  </si>
  <si>
    <t>Bank Internasional Indonesia Tbk (Maybank)</t>
  </si>
  <si>
    <t>Bank Mutiara Tbk (JTrust Bank)</t>
  </si>
  <si>
    <t>Bank Jago Tbk (ARTO)</t>
  </si>
  <si>
    <t>Bank Harda Internasional Tbk</t>
  </si>
  <si>
    <t>Ln 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</si>
</sst>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"/>
  </numFmts>
  <fonts count="15" x14ac:knownFonts="1">
    <font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8"/>
      <color rgb="FFFFC00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C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rgb="FFFFC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color rgb="FFC00000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charset val="1"/>
      <scheme val="minor"/>
    </font>
    <font>
      <b/>
      <sz val="18"/>
      <color theme="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rgb="FF00B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9" fontId="4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Border="1"/>
    <xf numFmtId="0" fontId="0" fillId="0" borderId="0" xfId="0" applyFill="1"/>
    <xf numFmtId="3" fontId="13" fillId="0" borderId="2" xfId="1" applyNumberFormat="1" applyFont="1" applyFill="1" applyBorder="1" applyAlignment="1">
      <alignment horizontal="center"/>
    </xf>
    <xf numFmtId="3" fontId="13" fillId="0" borderId="2" xfId="0" applyNumberFormat="1" applyFont="1" applyFill="1" applyBorder="1" applyAlignment="1">
      <alignment horizontal="center"/>
    </xf>
    <xf numFmtId="3" fontId="13" fillId="0" borderId="1" xfId="0" applyNumberFormat="1" applyFont="1" applyFill="1" applyBorder="1" applyAlignment="1">
      <alignment horizontal="center"/>
    </xf>
    <xf numFmtId="3" fontId="13" fillId="0" borderId="1" xfId="1" applyNumberFormat="1" applyFont="1" applyFill="1" applyBorder="1" applyAlignment="1">
      <alignment horizontal="center"/>
    </xf>
    <xf numFmtId="3" fontId="13" fillId="0" borderId="2" xfId="2" applyNumberFormat="1" applyFont="1" applyFill="1" applyBorder="1" applyAlignment="1">
      <alignment horizontal="center"/>
    </xf>
    <xf numFmtId="3" fontId="13" fillId="0" borderId="1" xfId="2" applyNumberFormat="1" applyFont="1" applyFill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/>
    <xf numFmtId="3" fontId="13" fillId="0" borderId="2" xfId="0" applyNumberFormat="1" applyFont="1" applyBorder="1" applyAlignment="1">
      <alignment horizontal="center"/>
    </xf>
    <xf numFmtId="3" fontId="13" fillId="0" borderId="1" xfId="0" applyNumberFormat="1" applyFont="1" applyBorder="1" applyAlignment="1">
      <alignment horizontal="center"/>
    </xf>
    <xf numFmtId="4" fontId="13" fillId="4" borderId="2" xfId="1" applyNumberFormat="1" applyFont="1" applyFill="1" applyBorder="1" applyAlignment="1">
      <alignment horizontal="center"/>
    </xf>
    <xf numFmtId="4" fontId="13" fillId="3" borderId="2" xfId="1" applyNumberFormat="1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4" fontId="13" fillId="4" borderId="1" xfId="0" applyNumberFormat="1" applyFont="1" applyFill="1" applyBorder="1" applyAlignment="1">
      <alignment horizontal="center"/>
    </xf>
    <xf numFmtId="4" fontId="13" fillId="4" borderId="2" xfId="0" applyNumberFormat="1" applyFont="1" applyFill="1" applyBorder="1" applyAlignment="1">
      <alignment horizontal="center"/>
    </xf>
    <xf numFmtId="4" fontId="13" fillId="4" borderId="1" xfId="1" applyNumberFormat="1" applyFont="1" applyFill="1" applyBorder="1" applyAlignment="1">
      <alignment horizontal="center"/>
    </xf>
    <xf numFmtId="0" fontId="13" fillId="0" borderId="1" xfId="0" applyFont="1" applyFill="1" applyBorder="1"/>
    <xf numFmtId="4" fontId="13" fillId="4" borderId="1" xfId="2" applyNumberFormat="1" applyFont="1" applyFill="1" applyBorder="1" applyAlignment="1">
      <alignment horizontal="center"/>
    </xf>
    <xf numFmtId="0" fontId="13" fillId="0" borderId="0" xfId="0" applyFont="1"/>
    <xf numFmtId="0" fontId="13" fillId="0" borderId="0" xfId="0" applyFont="1" applyBorder="1"/>
    <xf numFmtId="0" fontId="13" fillId="0" borderId="0" xfId="0" applyFont="1" applyFill="1"/>
    <xf numFmtId="4" fontId="13" fillId="0" borderId="0" xfId="0" applyNumberFormat="1" applyFont="1"/>
    <xf numFmtId="4" fontId="13" fillId="4" borderId="2" xfId="2" applyNumberFormat="1" applyFont="1" applyFill="1" applyBorder="1" applyAlignment="1">
      <alignment horizontal="center"/>
    </xf>
    <xf numFmtId="164" fontId="13" fillId="4" borderId="1" xfId="0" applyNumberFormat="1" applyFont="1" applyFill="1" applyBorder="1" applyAlignment="1">
      <alignment horizontal="center"/>
    </xf>
    <xf numFmtId="164" fontId="13" fillId="4" borderId="2" xfId="1" applyNumberFormat="1" applyFont="1" applyFill="1" applyBorder="1" applyAlignment="1">
      <alignment horizontal="center"/>
    </xf>
    <xf numFmtId="3" fontId="13" fillId="5" borderId="2" xfId="0" applyNumberFormat="1" applyFont="1" applyFill="1" applyBorder="1" applyAlignment="1">
      <alignment horizontal="center"/>
    </xf>
    <xf numFmtId="0" fontId="11" fillId="3" borderId="7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5" fillId="2" borderId="7" xfId="1" applyFont="1" applyBorder="1" applyAlignment="1">
      <alignment horizontal="center" vertical="center" wrapText="1"/>
    </xf>
    <xf numFmtId="0" fontId="3" fillId="2" borderId="8" xfId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7" fillId="2" borderId="4" xfId="1" applyFont="1" applyBorder="1" applyAlignment="1">
      <alignment horizontal="center" vertical="center" wrapText="1"/>
    </xf>
    <xf numFmtId="0" fontId="8" fillId="2" borderId="6" xfId="1" applyFont="1" applyBorder="1" applyAlignment="1">
      <alignment horizontal="center" vertical="center" wrapText="1"/>
    </xf>
    <xf numFmtId="0" fontId="5" fillId="2" borderId="7" xfId="1" applyFont="1" applyBorder="1" applyAlignment="1">
      <alignment horizontal="center" vertical="center"/>
    </xf>
    <xf numFmtId="0" fontId="5" fillId="2" borderId="8" xfId="1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 wrapText="1"/>
    </xf>
    <xf numFmtId="0" fontId="12" fillId="0" borderId="8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  <xf numFmtId="9" fontId="9" fillId="2" borderId="4" xfId="2" applyFont="1" applyFill="1" applyBorder="1" applyAlignment="1">
      <alignment horizontal="center" vertical="center" wrapText="1"/>
    </xf>
    <xf numFmtId="9" fontId="10" fillId="2" borderId="6" xfId="2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4" fillId="5" borderId="12" xfId="1" applyFont="1" applyFill="1" applyBorder="1" applyAlignment="1">
      <alignment horizontal="center" vertical="center"/>
    </xf>
    <xf numFmtId="0" fontId="14" fillId="5" borderId="8" xfId="1" applyFont="1" applyFill="1" applyBorder="1" applyAlignment="1">
      <alignment horizontal="center" vertical="center"/>
    </xf>
    <xf numFmtId="165" fontId="13" fillId="5" borderId="2" xfId="0" applyNumberFormat="1" applyFont="1" applyFill="1" applyBorder="1" applyAlignment="1">
      <alignment horizontal="center"/>
    </xf>
  </cellXfs>
  <cellStyles count="3">
    <cellStyle name="Accent2" xfId="1" builtinId="3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9"/>
  <sheetViews>
    <sheetView workbookViewId="0">
      <pane xSplit="2" ySplit="2" topLeftCell="O20" activePane="bottomRight" state="frozen"/>
      <selection pane="topRight" activeCell="C1" sqref="C1"/>
      <selection pane="bottomLeft" activeCell="A3" sqref="A3"/>
      <selection pane="bottomRight" activeCell="Z3" sqref="Z3:Z37"/>
    </sheetView>
  </sheetViews>
  <sheetFormatPr defaultRowHeight="15" x14ac:dyDescent="0.25"/>
  <cols>
    <col min="1" max="1" width="5.140625" customWidth="1"/>
    <col min="2" max="2" width="40" customWidth="1"/>
    <col min="3" max="3" width="13" customWidth="1"/>
    <col min="4" max="4" width="8.28515625" customWidth="1"/>
    <col min="5" max="5" width="14.140625" customWidth="1"/>
    <col min="6" max="6" width="10.85546875" style="1" customWidth="1"/>
    <col min="7" max="7" width="15.140625" customWidth="1"/>
    <col min="8" max="8" width="12.28515625" customWidth="1"/>
    <col min="9" max="9" width="8.7109375" customWidth="1"/>
    <col min="10" max="10" width="15" customWidth="1"/>
    <col min="11" max="11" width="15.85546875" customWidth="1"/>
    <col min="12" max="12" width="7.7109375" customWidth="1"/>
    <col min="13" max="13" width="9.5703125" customWidth="1"/>
    <col min="14" max="14" width="14.140625" style="2" customWidth="1"/>
    <col min="15" max="15" width="12.85546875" customWidth="1"/>
    <col min="16" max="16" width="11.7109375" customWidth="1"/>
    <col min="17" max="17" width="20" customWidth="1"/>
    <col min="18" max="18" width="16.5703125" customWidth="1"/>
    <col min="19" max="19" width="12.140625" customWidth="1"/>
    <col min="20" max="20" width="20" customWidth="1"/>
    <col min="21" max="22" width="11.85546875" customWidth="1"/>
    <col min="23" max="23" width="20" customWidth="1"/>
    <col min="24" max="24" width="17" customWidth="1"/>
    <col min="25" max="25" width="16.7109375" customWidth="1"/>
    <col min="26" max="26" width="20" customWidth="1"/>
  </cols>
  <sheetData>
    <row r="1" spans="1:26" ht="15.75" customHeight="1" x14ac:dyDescent="0.25">
      <c r="A1" s="31" t="s">
        <v>20</v>
      </c>
      <c r="B1" s="31" t="s">
        <v>0</v>
      </c>
      <c r="C1" s="39" t="s">
        <v>5</v>
      </c>
      <c r="D1" s="39" t="s">
        <v>6</v>
      </c>
      <c r="E1" s="54" t="s">
        <v>7</v>
      </c>
      <c r="F1" s="52" t="s">
        <v>4</v>
      </c>
      <c r="G1" s="39" t="s">
        <v>8</v>
      </c>
      <c r="H1" s="39" t="s">
        <v>9</v>
      </c>
      <c r="I1" s="41" t="s">
        <v>10</v>
      </c>
      <c r="J1" s="50" t="s">
        <v>52</v>
      </c>
      <c r="K1" s="50" t="s">
        <v>53</v>
      </c>
      <c r="L1" s="43" t="s">
        <v>11</v>
      </c>
      <c r="M1" s="46" t="s">
        <v>3</v>
      </c>
      <c r="N1" s="56" t="s">
        <v>59</v>
      </c>
      <c r="O1" s="45" t="s">
        <v>13</v>
      </c>
      <c r="P1" s="45" t="s">
        <v>14</v>
      </c>
      <c r="Q1" s="37" t="s">
        <v>12</v>
      </c>
      <c r="R1" s="33" t="s">
        <v>15</v>
      </c>
      <c r="S1" s="35" t="s">
        <v>6</v>
      </c>
      <c r="T1" s="37" t="s">
        <v>16</v>
      </c>
      <c r="U1" s="35" t="s">
        <v>17</v>
      </c>
      <c r="V1" s="35" t="s">
        <v>6</v>
      </c>
      <c r="W1" s="37" t="s">
        <v>18</v>
      </c>
      <c r="X1" s="48" t="s">
        <v>1</v>
      </c>
      <c r="Y1" s="48" t="s">
        <v>2</v>
      </c>
      <c r="Z1" s="29" t="s">
        <v>19</v>
      </c>
    </row>
    <row r="2" spans="1:26" ht="48.75" customHeight="1" thickBot="1" x14ac:dyDescent="0.3">
      <c r="A2" s="32"/>
      <c r="B2" s="32"/>
      <c r="C2" s="40"/>
      <c r="D2" s="40"/>
      <c r="E2" s="55"/>
      <c r="F2" s="53"/>
      <c r="G2" s="40"/>
      <c r="H2" s="40"/>
      <c r="I2" s="42"/>
      <c r="J2" s="51"/>
      <c r="K2" s="51"/>
      <c r="L2" s="44"/>
      <c r="M2" s="47"/>
      <c r="N2" s="57"/>
      <c r="O2" s="36"/>
      <c r="P2" s="36"/>
      <c r="Q2" s="38"/>
      <c r="R2" s="34"/>
      <c r="S2" s="36"/>
      <c r="T2" s="38"/>
      <c r="U2" s="36"/>
      <c r="V2" s="36"/>
      <c r="W2" s="38"/>
      <c r="X2" s="49"/>
      <c r="Y2" s="49"/>
      <c r="Z2" s="30"/>
    </row>
    <row r="3" spans="1:26" x14ac:dyDescent="0.25">
      <c r="A3" s="9">
        <v>1</v>
      </c>
      <c r="B3" s="10" t="s">
        <v>22</v>
      </c>
      <c r="C3" s="11">
        <v>80</v>
      </c>
      <c r="D3" s="4">
        <v>4111</v>
      </c>
      <c r="E3" s="11">
        <v>86</v>
      </c>
      <c r="F3" s="25">
        <f t="shared" ref="F3:F19" si="0">((C3/D3)-(E3/D3))/(C3/D3)</f>
        <v>-7.4999999999999914E-2</v>
      </c>
      <c r="G3" s="12">
        <v>6</v>
      </c>
      <c r="H3" s="11">
        <f>C3</f>
        <v>80</v>
      </c>
      <c r="I3" s="25">
        <f t="shared" ref="I3:I19" si="1">G3/H3</f>
        <v>7.4999999999999997E-2</v>
      </c>
      <c r="J3" s="7">
        <v>4</v>
      </c>
      <c r="K3" s="7">
        <v>2438</v>
      </c>
      <c r="L3" s="13">
        <f>(J3/K3)*100</f>
        <v>0.16406890894175555</v>
      </c>
      <c r="M3" s="4">
        <f>D3</f>
        <v>4111</v>
      </c>
      <c r="N3" s="58">
        <f>LN(M3)</f>
        <v>8.3214215868978787</v>
      </c>
      <c r="O3" s="11">
        <v>13</v>
      </c>
      <c r="P3" s="11">
        <v>321</v>
      </c>
      <c r="Q3" s="13">
        <f t="shared" ref="Q3:Q20" si="2">O3/P3</f>
        <v>4.0498442367601244E-2</v>
      </c>
      <c r="R3" s="11">
        <v>473</v>
      </c>
      <c r="S3" s="11">
        <f>D3</f>
        <v>4111</v>
      </c>
      <c r="T3" s="13">
        <f t="shared" ref="T3:T20" si="3">R3/S3</f>
        <v>0.11505716370712722</v>
      </c>
      <c r="U3" s="11">
        <f>E3</f>
        <v>86</v>
      </c>
      <c r="V3" s="11">
        <f>D3</f>
        <v>4111</v>
      </c>
      <c r="W3" s="13">
        <f t="shared" ref="W3:W19" si="4">U3/V3</f>
        <v>2.0919484310386767E-2</v>
      </c>
      <c r="X3" s="3">
        <v>5</v>
      </c>
      <c r="Y3" s="11">
        <f>D3</f>
        <v>4111</v>
      </c>
      <c r="Z3" s="14">
        <f t="shared" ref="Z3:Z19" si="5">(X3/Y3)*100</f>
        <v>0.12162490878131842</v>
      </c>
    </row>
    <row r="4" spans="1:26" x14ac:dyDescent="0.25">
      <c r="A4" s="15">
        <v>2</v>
      </c>
      <c r="B4" s="10" t="s">
        <v>44</v>
      </c>
      <c r="C4" s="12">
        <v>955</v>
      </c>
      <c r="D4" s="5">
        <v>23453</v>
      </c>
      <c r="E4" s="12">
        <v>853</v>
      </c>
      <c r="F4" s="16">
        <f t="shared" si="0"/>
        <v>0.10680628272251312</v>
      </c>
      <c r="G4" s="12">
        <v>24</v>
      </c>
      <c r="H4" s="11">
        <f t="shared" ref="H4:H37" si="6">C4</f>
        <v>955</v>
      </c>
      <c r="I4" s="16">
        <f t="shared" si="1"/>
        <v>2.5130890052356022E-2</v>
      </c>
      <c r="J4" s="5">
        <v>208</v>
      </c>
      <c r="K4" s="5">
        <v>17018</v>
      </c>
      <c r="L4" s="13">
        <f t="shared" ref="L4:L37" si="7">(J4/K4)*100%</f>
        <v>1.2222352802914562E-2</v>
      </c>
      <c r="M4" s="4">
        <f t="shared" ref="M4:M37" si="8">D4</f>
        <v>23453</v>
      </c>
      <c r="N4" s="58">
        <f t="shared" ref="N4:N37" si="9">LN(M4)</f>
        <v>10.062753697461577</v>
      </c>
      <c r="O4" s="12">
        <v>92</v>
      </c>
      <c r="P4" s="12">
        <v>2249</v>
      </c>
      <c r="Q4" s="17">
        <f t="shared" si="2"/>
        <v>4.090706980880391E-2</v>
      </c>
      <c r="R4" s="12">
        <v>2719</v>
      </c>
      <c r="S4" s="11">
        <f t="shared" ref="S4:S37" si="10">D4</f>
        <v>23453</v>
      </c>
      <c r="T4" s="13">
        <f t="shared" si="3"/>
        <v>0.11593399565087623</v>
      </c>
      <c r="U4" s="11">
        <f t="shared" ref="U4:U37" si="11">E4</f>
        <v>853</v>
      </c>
      <c r="V4" s="11">
        <f t="shared" ref="V4:V37" si="12">D4</f>
        <v>23453</v>
      </c>
      <c r="W4" s="17">
        <f t="shared" si="4"/>
        <v>3.6370613567560654E-2</v>
      </c>
      <c r="X4" s="4">
        <v>111</v>
      </c>
      <c r="Y4" s="11">
        <f t="shared" ref="Y4:Y37" si="13">D4</f>
        <v>23453</v>
      </c>
      <c r="Z4" s="14">
        <f t="shared" si="5"/>
        <v>0.47328699953097686</v>
      </c>
    </row>
    <row r="5" spans="1:26" x14ac:dyDescent="0.25">
      <c r="A5" s="9">
        <v>3</v>
      </c>
      <c r="B5" s="10" t="s">
        <v>26</v>
      </c>
      <c r="C5" s="12">
        <v>2473</v>
      </c>
      <c r="D5" s="5">
        <v>79051</v>
      </c>
      <c r="E5" s="12">
        <v>2370</v>
      </c>
      <c r="F5" s="20">
        <f t="shared" si="0"/>
        <v>4.1649818034775528E-2</v>
      </c>
      <c r="G5" s="12">
        <v>668</v>
      </c>
      <c r="H5" s="11">
        <f t="shared" si="6"/>
        <v>2473</v>
      </c>
      <c r="I5" s="20">
        <f t="shared" si="1"/>
        <v>0.27011726647796197</v>
      </c>
      <c r="J5" s="8">
        <v>882</v>
      </c>
      <c r="K5" s="8">
        <v>54344</v>
      </c>
      <c r="L5" s="13">
        <f t="shared" si="7"/>
        <v>1.6229942587958193E-2</v>
      </c>
      <c r="M5" s="4">
        <f t="shared" si="8"/>
        <v>79051</v>
      </c>
      <c r="N5" s="58">
        <f t="shared" si="9"/>
        <v>11.277848492778984</v>
      </c>
      <c r="O5" s="12">
        <v>945</v>
      </c>
      <c r="P5" s="12">
        <v>7093</v>
      </c>
      <c r="Q5" s="13">
        <f t="shared" si="2"/>
        <v>0.13322994501621316</v>
      </c>
      <c r="R5" s="12">
        <v>6821</v>
      </c>
      <c r="S5" s="11">
        <f t="shared" si="10"/>
        <v>79051</v>
      </c>
      <c r="T5" s="13">
        <f t="shared" si="3"/>
        <v>8.6286068487432158E-2</v>
      </c>
      <c r="U5" s="11">
        <f t="shared" si="11"/>
        <v>2370</v>
      </c>
      <c r="V5" s="11">
        <f t="shared" si="12"/>
        <v>79051</v>
      </c>
      <c r="W5" s="13">
        <f t="shared" si="4"/>
        <v>2.998064540613022E-2</v>
      </c>
      <c r="X5" s="3">
        <v>727</v>
      </c>
      <c r="Y5" s="11">
        <f t="shared" si="13"/>
        <v>79051</v>
      </c>
      <c r="Z5" s="14">
        <f t="shared" si="5"/>
        <v>0.91965946034838264</v>
      </c>
    </row>
    <row r="6" spans="1:26" x14ac:dyDescent="0.25">
      <c r="A6" s="15">
        <v>4</v>
      </c>
      <c r="B6" s="10" t="s">
        <v>36</v>
      </c>
      <c r="C6" s="12">
        <v>226</v>
      </c>
      <c r="D6" s="5">
        <v>5155</v>
      </c>
      <c r="E6" s="12">
        <v>156</v>
      </c>
      <c r="F6" s="16">
        <f t="shared" si="0"/>
        <v>0.30973451327433627</v>
      </c>
      <c r="G6" s="12">
        <v>2</v>
      </c>
      <c r="H6" s="11">
        <v>226</v>
      </c>
      <c r="I6" s="16">
        <f t="shared" si="1"/>
        <v>8.8495575221238937E-3</v>
      </c>
      <c r="J6" s="5">
        <v>8</v>
      </c>
      <c r="K6" s="5">
        <v>3528</v>
      </c>
      <c r="L6" s="13">
        <f t="shared" si="7"/>
        <v>2.2675736961451248E-3</v>
      </c>
      <c r="M6" s="4">
        <f t="shared" si="8"/>
        <v>5155</v>
      </c>
      <c r="N6" s="58">
        <f t="shared" si="9"/>
        <v>8.5477223964510607</v>
      </c>
      <c r="O6" s="12">
        <v>21</v>
      </c>
      <c r="P6" s="12">
        <v>531</v>
      </c>
      <c r="Q6" s="17">
        <f t="shared" si="2"/>
        <v>3.954802259887006E-2</v>
      </c>
      <c r="R6" s="12">
        <v>602</v>
      </c>
      <c r="S6" s="11">
        <f t="shared" si="10"/>
        <v>5155</v>
      </c>
      <c r="T6" s="13">
        <f t="shared" si="3"/>
        <v>0.11677982541222115</v>
      </c>
      <c r="U6" s="11">
        <f t="shared" si="11"/>
        <v>156</v>
      </c>
      <c r="V6" s="11">
        <f t="shared" si="12"/>
        <v>5155</v>
      </c>
      <c r="W6" s="17">
        <f t="shared" si="4"/>
        <v>3.0261881668283221E-2</v>
      </c>
      <c r="X6" s="4">
        <v>52</v>
      </c>
      <c r="Y6" s="11">
        <f t="shared" si="13"/>
        <v>5155</v>
      </c>
      <c r="Z6" s="14">
        <f t="shared" si="5"/>
        <v>1.008729388942774</v>
      </c>
    </row>
    <row r="7" spans="1:26" x14ac:dyDescent="0.25">
      <c r="A7" s="9">
        <v>5</v>
      </c>
      <c r="B7" s="10" t="s">
        <v>24</v>
      </c>
      <c r="C7" s="12">
        <v>222</v>
      </c>
      <c r="D7" s="5">
        <v>9252</v>
      </c>
      <c r="E7" s="12">
        <v>152</v>
      </c>
      <c r="F7" s="20">
        <f t="shared" si="0"/>
        <v>0.31531531531531531</v>
      </c>
      <c r="G7" s="12">
        <v>31</v>
      </c>
      <c r="H7" s="11">
        <f t="shared" si="6"/>
        <v>222</v>
      </c>
      <c r="I7" s="20">
        <f t="shared" si="1"/>
        <v>0.13963963963963963</v>
      </c>
      <c r="J7" s="8">
        <v>16</v>
      </c>
      <c r="K7" s="8">
        <v>4730</v>
      </c>
      <c r="L7" s="13">
        <f t="shared" si="7"/>
        <v>3.3826638477801266E-3</v>
      </c>
      <c r="M7" s="4">
        <f t="shared" si="8"/>
        <v>9252</v>
      </c>
      <c r="N7" s="58">
        <f t="shared" si="9"/>
        <v>9.13259502335133</v>
      </c>
      <c r="O7" s="12">
        <v>31</v>
      </c>
      <c r="P7" s="12">
        <v>792</v>
      </c>
      <c r="Q7" s="13">
        <f t="shared" si="2"/>
        <v>3.9141414141414144E-2</v>
      </c>
      <c r="R7" s="12">
        <v>974</v>
      </c>
      <c r="S7" s="11">
        <f t="shared" si="10"/>
        <v>9252</v>
      </c>
      <c r="T7" s="13">
        <f t="shared" si="3"/>
        <v>0.10527453523562473</v>
      </c>
      <c r="U7" s="11">
        <f t="shared" si="11"/>
        <v>152</v>
      </c>
      <c r="V7" s="11">
        <f t="shared" si="12"/>
        <v>9252</v>
      </c>
      <c r="W7" s="13">
        <f t="shared" si="4"/>
        <v>1.6428880242109815E-2</v>
      </c>
      <c r="X7" s="3">
        <v>75</v>
      </c>
      <c r="Y7" s="11">
        <f t="shared" si="13"/>
        <v>9252</v>
      </c>
      <c r="Z7" s="14">
        <f t="shared" si="5"/>
        <v>0.81063553826199752</v>
      </c>
    </row>
    <row r="8" spans="1:26" x14ac:dyDescent="0.25">
      <c r="A8" s="15">
        <v>6</v>
      </c>
      <c r="B8" s="10" t="s">
        <v>25</v>
      </c>
      <c r="C8" s="12">
        <v>32027</v>
      </c>
      <c r="D8" s="5">
        <v>552424</v>
      </c>
      <c r="E8" s="12">
        <v>20632</v>
      </c>
      <c r="F8" s="20">
        <f t="shared" si="0"/>
        <v>0.3557935491928686</v>
      </c>
      <c r="G8" s="12">
        <v>7285</v>
      </c>
      <c r="H8" s="11">
        <f t="shared" si="6"/>
        <v>32027</v>
      </c>
      <c r="I8" s="20">
        <f t="shared" si="1"/>
        <v>0.22746432697411559</v>
      </c>
      <c r="J8" s="8">
        <v>1045</v>
      </c>
      <c r="K8" s="8">
        <v>346962</v>
      </c>
      <c r="L8" s="13">
        <f t="shared" si="7"/>
        <v>3.0118572062646631E-3</v>
      </c>
      <c r="M8" s="4">
        <f t="shared" si="8"/>
        <v>552424</v>
      </c>
      <c r="N8" s="58">
        <f t="shared" si="9"/>
        <v>13.222071146351187</v>
      </c>
      <c r="O8" s="12">
        <v>41373</v>
      </c>
      <c r="P8" s="12">
        <v>43771</v>
      </c>
      <c r="Q8" s="13">
        <f t="shared" si="2"/>
        <v>0.94521486829179135</v>
      </c>
      <c r="R8" s="12">
        <v>77921</v>
      </c>
      <c r="S8" s="11">
        <f t="shared" si="10"/>
        <v>552424</v>
      </c>
      <c r="T8" s="13">
        <f t="shared" si="3"/>
        <v>0.14105288691295093</v>
      </c>
      <c r="U8" s="11">
        <f t="shared" si="11"/>
        <v>20632</v>
      </c>
      <c r="V8" s="11">
        <f t="shared" si="12"/>
        <v>552424</v>
      </c>
      <c r="W8" s="13">
        <f t="shared" si="4"/>
        <v>3.7348123904826724E-2</v>
      </c>
      <c r="X8" s="3">
        <v>16512</v>
      </c>
      <c r="Y8" s="11">
        <f t="shared" si="13"/>
        <v>552424</v>
      </c>
      <c r="Z8" s="14">
        <f t="shared" si="5"/>
        <v>2.9890084427903205</v>
      </c>
    </row>
    <row r="9" spans="1:26" x14ac:dyDescent="0.25">
      <c r="A9" s="9">
        <v>7</v>
      </c>
      <c r="B9" s="10" t="s">
        <v>37</v>
      </c>
      <c r="C9" s="12">
        <v>10690</v>
      </c>
      <c r="D9" s="5">
        <v>233162</v>
      </c>
      <c r="E9" s="12">
        <v>6830</v>
      </c>
      <c r="F9" s="16">
        <f t="shared" si="0"/>
        <v>0.36108512628624884</v>
      </c>
      <c r="G9" s="12">
        <v>1717</v>
      </c>
      <c r="H9" s="11">
        <f t="shared" si="6"/>
        <v>10690</v>
      </c>
      <c r="I9" s="16">
        <f t="shared" si="1"/>
        <v>0.16061739943872777</v>
      </c>
      <c r="J9" s="5">
        <v>8685</v>
      </c>
      <c r="K9" s="5">
        <v>163623</v>
      </c>
      <c r="L9" s="13">
        <f t="shared" si="7"/>
        <v>5.3079334812343011E-2</v>
      </c>
      <c r="M9" s="4">
        <f t="shared" si="8"/>
        <v>233162</v>
      </c>
      <c r="N9" s="58">
        <f t="shared" si="9"/>
        <v>12.359488769923349</v>
      </c>
      <c r="O9" s="12">
        <v>2130</v>
      </c>
      <c r="P9" s="12">
        <v>10690</v>
      </c>
      <c r="Q9" s="17">
        <f t="shared" si="2"/>
        <v>0.19925163704396631</v>
      </c>
      <c r="R9" s="12">
        <v>28448</v>
      </c>
      <c r="S9" s="11">
        <f t="shared" si="10"/>
        <v>233162</v>
      </c>
      <c r="T9" s="13">
        <f t="shared" si="3"/>
        <v>0.12200958989886859</v>
      </c>
      <c r="U9" s="11">
        <f t="shared" si="11"/>
        <v>6830</v>
      </c>
      <c r="V9" s="11">
        <f t="shared" si="12"/>
        <v>233162</v>
      </c>
      <c r="W9" s="17">
        <f t="shared" si="4"/>
        <v>2.9292937957300074E-2</v>
      </c>
      <c r="X9" s="4">
        <v>2344</v>
      </c>
      <c r="Y9" s="11">
        <f t="shared" si="13"/>
        <v>233162</v>
      </c>
      <c r="Z9" s="14">
        <f t="shared" si="5"/>
        <v>1.0053096130587316</v>
      </c>
    </row>
    <row r="10" spans="1:26" x14ac:dyDescent="0.25">
      <c r="A10" s="15">
        <v>8</v>
      </c>
      <c r="B10" s="10" t="s">
        <v>31</v>
      </c>
      <c r="C10" s="12">
        <v>13680</v>
      </c>
      <c r="D10" s="5">
        <v>195709</v>
      </c>
      <c r="E10" s="12">
        <v>14380</v>
      </c>
      <c r="F10" s="16">
        <f t="shared" si="0"/>
        <v>-5.1169590643274872E-2</v>
      </c>
      <c r="G10" s="12">
        <v>1775</v>
      </c>
      <c r="H10" s="11">
        <f t="shared" si="6"/>
        <v>13680</v>
      </c>
      <c r="I10" s="16">
        <f t="shared" si="1"/>
        <v>0.12975146198830409</v>
      </c>
      <c r="J10" s="5">
        <v>1444</v>
      </c>
      <c r="K10" s="5">
        <v>106774</v>
      </c>
      <c r="L10" s="13">
        <f t="shared" si="7"/>
        <v>1.3523891584093506E-2</v>
      </c>
      <c r="M10" s="4">
        <f t="shared" si="8"/>
        <v>195709</v>
      </c>
      <c r="N10" s="58">
        <f t="shared" si="9"/>
        <v>12.184384141085021</v>
      </c>
      <c r="O10" s="12">
        <v>4336</v>
      </c>
      <c r="P10" s="12">
        <v>22991</v>
      </c>
      <c r="Q10" s="17">
        <f t="shared" si="2"/>
        <v>0.18859553738419382</v>
      </c>
      <c r="R10" s="12">
        <v>33018</v>
      </c>
      <c r="S10" s="11">
        <f t="shared" si="10"/>
        <v>195709</v>
      </c>
      <c r="T10" s="13">
        <f t="shared" si="3"/>
        <v>0.16870966588148731</v>
      </c>
      <c r="U10" s="11">
        <f t="shared" si="11"/>
        <v>14380</v>
      </c>
      <c r="V10" s="11">
        <f t="shared" si="12"/>
        <v>195709</v>
      </c>
      <c r="W10" s="17">
        <f t="shared" si="4"/>
        <v>7.3476436954866664E-2</v>
      </c>
      <c r="X10" s="4">
        <v>2683</v>
      </c>
      <c r="Y10" s="11">
        <f t="shared" si="13"/>
        <v>195709</v>
      </c>
      <c r="Z10" s="14">
        <f t="shared" si="5"/>
        <v>1.3709129370647237</v>
      </c>
    </row>
    <row r="11" spans="1:26" x14ac:dyDescent="0.25">
      <c r="A11" s="9">
        <v>9</v>
      </c>
      <c r="B11" s="10" t="s">
        <v>43</v>
      </c>
      <c r="C11" s="12">
        <v>38</v>
      </c>
      <c r="D11" s="5">
        <v>1641</v>
      </c>
      <c r="E11" s="12">
        <v>37</v>
      </c>
      <c r="F11" s="16">
        <f t="shared" si="0"/>
        <v>2.6315789473684226E-2</v>
      </c>
      <c r="G11" s="12">
        <v>3</v>
      </c>
      <c r="H11" s="11">
        <f t="shared" si="6"/>
        <v>38</v>
      </c>
      <c r="I11" s="16">
        <f t="shared" si="1"/>
        <v>7.8947368421052627E-2</v>
      </c>
      <c r="J11" s="5">
        <v>6</v>
      </c>
      <c r="K11" s="5">
        <v>857</v>
      </c>
      <c r="L11" s="13">
        <f t="shared" si="7"/>
        <v>7.0011668611435242E-3</v>
      </c>
      <c r="M11" s="4">
        <f t="shared" si="8"/>
        <v>1641</v>
      </c>
      <c r="N11" s="58">
        <f t="shared" si="9"/>
        <v>7.4030610910900911</v>
      </c>
      <c r="O11" s="12">
        <v>2</v>
      </c>
      <c r="P11" s="12">
        <v>125</v>
      </c>
      <c r="Q11" s="16">
        <f t="shared" si="2"/>
        <v>1.6E-2</v>
      </c>
      <c r="R11" s="12">
        <v>419</v>
      </c>
      <c r="S11" s="11">
        <f t="shared" si="10"/>
        <v>1641</v>
      </c>
      <c r="T11" s="13">
        <f t="shared" si="3"/>
        <v>0.25533211456429006</v>
      </c>
      <c r="U11" s="11">
        <f t="shared" si="11"/>
        <v>37</v>
      </c>
      <c r="V11" s="11">
        <f t="shared" si="12"/>
        <v>1641</v>
      </c>
      <c r="W11" s="16">
        <f t="shared" si="4"/>
        <v>2.2547227300426569E-2</v>
      </c>
      <c r="X11" s="5">
        <v>3</v>
      </c>
      <c r="Y11" s="11">
        <f t="shared" si="13"/>
        <v>1641</v>
      </c>
      <c r="Z11" s="14">
        <f t="shared" si="5"/>
        <v>0.18281535648994515</v>
      </c>
    </row>
    <row r="12" spans="1:26" x14ac:dyDescent="0.25">
      <c r="A12" s="15">
        <v>10</v>
      </c>
      <c r="B12" s="10" t="s">
        <v>58</v>
      </c>
      <c r="C12" s="12">
        <v>82</v>
      </c>
      <c r="D12" s="5">
        <v>2021</v>
      </c>
      <c r="E12" s="12">
        <v>74</v>
      </c>
      <c r="F12" s="16">
        <f t="shared" si="0"/>
        <v>9.7560975609756101E-2</v>
      </c>
      <c r="G12" s="12">
        <v>2</v>
      </c>
      <c r="H12" s="11">
        <f t="shared" si="6"/>
        <v>82</v>
      </c>
      <c r="I12" s="16">
        <f t="shared" si="1"/>
        <v>2.4390243902439025E-2</v>
      </c>
      <c r="J12" s="8">
        <v>11</v>
      </c>
      <c r="K12" s="8">
        <v>1505</v>
      </c>
      <c r="L12" s="13">
        <f t="shared" si="7"/>
        <v>7.3089700996677737E-3</v>
      </c>
      <c r="M12" s="4">
        <f t="shared" si="8"/>
        <v>2021</v>
      </c>
      <c r="N12" s="58">
        <f t="shared" si="9"/>
        <v>7.6113477174036213</v>
      </c>
      <c r="O12" s="12">
        <v>7</v>
      </c>
      <c r="P12" s="12">
        <v>223</v>
      </c>
      <c r="Q12" s="16">
        <f t="shared" si="2"/>
        <v>3.1390134529147982E-2</v>
      </c>
      <c r="R12" s="12">
        <v>291</v>
      </c>
      <c r="S12" s="11">
        <f t="shared" si="10"/>
        <v>2021</v>
      </c>
      <c r="T12" s="13">
        <f t="shared" si="3"/>
        <v>0.14398812469074715</v>
      </c>
      <c r="U12" s="11">
        <f t="shared" si="11"/>
        <v>74</v>
      </c>
      <c r="V12" s="11">
        <f t="shared" si="12"/>
        <v>2021</v>
      </c>
      <c r="W12" s="16">
        <f t="shared" si="4"/>
        <v>3.6615536862939141E-2</v>
      </c>
      <c r="X12" s="6">
        <v>12</v>
      </c>
      <c r="Y12" s="11">
        <f t="shared" si="13"/>
        <v>2021</v>
      </c>
      <c r="Z12" s="14">
        <f t="shared" si="5"/>
        <v>0.59376546264225627</v>
      </c>
    </row>
    <row r="13" spans="1:26" x14ac:dyDescent="0.25">
      <c r="A13" s="9">
        <v>11</v>
      </c>
      <c r="B13" s="10" t="s">
        <v>32</v>
      </c>
      <c r="C13" s="12">
        <v>71939</v>
      </c>
      <c r="D13" s="5">
        <v>1952</v>
      </c>
      <c r="E13" s="12">
        <v>56342</v>
      </c>
      <c r="F13" s="16">
        <f t="shared" si="0"/>
        <v>0.21680868513601806</v>
      </c>
      <c r="G13" s="12">
        <v>1041</v>
      </c>
      <c r="H13" s="11">
        <f t="shared" si="6"/>
        <v>71939</v>
      </c>
      <c r="I13" s="16">
        <f t="shared" si="1"/>
        <v>1.4470593141411473E-2</v>
      </c>
      <c r="J13" s="5">
        <v>4726</v>
      </c>
      <c r="K13" s="5">
        <v>1253</v>
      </c>
      <c r="L13" s="13">
        <f t="shared" si="7"/>
        <v>3.7717478052673585</v>
      </c>
      <c r="M13" s="4">
        <f t="shared" si="8"/>
        <v>1952</v>
      </c>
      <c r="N13" s="58">
        <f t="shared" si="9"/>
        <v>7.5766097669730375</v>
      </c>
      <c r="O13" s="12">
        <v>5647</v>
      </c>
      <c r="P13" s="12">
        <v>182446</v>
      </c>
      <c r="Q13" s="16">
        <f t="shared" si="2"/>
        <v>3.0951624042182345E-2</v>
      </c>
      <c r="R13" s="12">
        <v>303</v>
      </c>
      <c r="S13" s="11">
        <f t="shared" si="10"/>
        <v>1952</v>
      </c>
      <c r="T13" s="13">
        <f t="shared" si="3"/>
        <v>0.15522540983606559</v>
      </c>
      <c r="U13" s="11">
        <f t="shared" si="11"/>
        <v>56342</v>
      </c>
      <c r="V13" s="11">
        <f t="shared" si="12"/>
        <v>1952</v>
      </c>
      <c r="W13" s="16">
        <f t="shared" si="4"/>
        <v>28.86372950819672</v>
      </c>
      <c r="X13" s="5">
        <v>15</v>
      </c>
      <c r="Y13" s="11">
        <f t="shared" si="13"/>
        <v>1952</v>
      </c>
      <c r="Z13" s="14">
        <f t="shared" si="5"/>
        <v>0.76844262295081966</v>
      </c>
    </row>
    <row r="14" spans="1:26" x14ac:dyDescent="0.25">
      <c r="A14" s="15">
        <v>12</v>
      </c>
      <c r="B14" s="10" t="s">
        <v>55</v>
      </c>
      <c r="C14" s="12">
        <v>5932</v>
      </c>
      <c r="D14" s="5">
        <v>143365</v>
      </c>
      <c r="E14" s="12">
        <v>4954</v>
      </c>
      <c r="F14" s="16">
        <f t="shared" si="0"/>
        <v>0.16486850977747811</v>
      </c>
      <c r="G14" s="12">
        <v>383</v>
      </c>
      <c r="H14" s="11">
        <f t="shared" si="6"/>
        <v>5932</v>
      </c>
      <c r="I14" s="16">
        <f t="shared" si="1"/>
        <v>6.4565070802427516E-2</v>
      </c>
      <c r="J14" s="5">
        <v>147</v>
      </c>
      <c r="K14" s="5">
        <v>96756</v>
      </c>
      <c r="L14" s="13">
        <f t="shared" si="7"/>
        <v>1.5192856256976311E-3</v>
      </c>
      <c r="M14" s="4">
        <f t="shared" si="8"/>
        <v>143365</v>
      </c>
      <c r="N14" s="58">
        <f t="shared" si="9"/>
        <v>11.873149104832704</v>
      </c>
      <c r="O14" s="12">
        <v>1817</v>
      </c>
      <c r="P14" s="12">
        <v>13400</v>
      </c>
      <c r="Q14" s="16">
        <f t="shared" si="2"/>
        <v>0.13559701492537313</v>
      </c>
      <c r="R14" s="12">
        <v>14495</v>
      </c>
      <c r="S14" s="11">
        <f t="shared" si="10"/>
        <v>143365</v>
      </c>
      <c r="T14" s="13">
        <f t="shared" si="3"/>
        <v>0.1011055696997175</v>
      </c>
      <c r="U14" s="11">
        <f t="shared" si="11"/>
        <v>4954</v>
      </c>
      <c r="V14" s="11">
        <f t="shared" si="12"/>
        <v>143365</v>
      </c>
      <c r="W14" s="16">
        <f t="shared" si="4"/>
        <v>3.4555156418930699E-2</v>
      </c>
      <c r="X14" s="5">
        <v>722</v>
      </c>
      <c r="Y14" s="11">
        <f t="shared" si="13"/>
        <v>143365</v>
      </c>
      <c r="Z14" s="14">
        <f t="shared" si="5"/>
        <v>0.50360966763156978</v>
      </c>
    </row>
    <row r="15" spans="1:26" x14ac:dyDescent="0.25">
      <c r="A15" s="9">
        <v>13</v>
      </c>
      <c r="B15" s="10" t="s">
        <v>57</v>
      </c>
      <c r="C15" s="12">
        <v>29276</v>
      </c>
      <c r="D15" s="5">
        <v>840775</v>
      </c>
      <c r="E15" s="12">
        <v>32968</v>
      </c>
      <c r="F15" s="16">
        <f t="shared" si="0"/>
        <v>-0.12611012433392543</v>
      </c>
      <c r="G15" s="12">
        <v>102</v>
      </c>
      <c r="H15" s="11">
        <f t="shared" si="6"/>
        <v>29276</v>
      </c>
      <c r="I15" s="16">
        <f t="shared" si="1"/>
        <v>3.4840825249351005E-3</v>
      </c>
      <c r="J15" s="5">
        <v>6473</v>
      </c>
      <c r="K15" s="5">
        <v>545472</v>
      </c>
      <c r="L15" s="13">
        <f t="shared" si="7"/>
        <v>1.1866786929484924E-2</v>
      </c>
      <c r="M15" s="4">
        <f t="shared" si="8"/>
        <v>840775</v>
      </c>
      <c r="N15" s="58">
        <f t="shared" si="9"/>
        <v>13.642079364515766</v>
      </c>
      <c r="O15" s="12">
        <v>5206</v>
      </c>
      <c r="P15" s="12">
        <v>85993</v>
      </c>
      <c r="Q15" s="16">
        <f t="shared" si="2"/>
        <v>6.0539811379996047E-2</v>
      </c>
      <c r="R15" s="12">
        <v>104830</v>
      </c>
      <c r="S15" s="11">
        <f t="shared" si="10"/>
        <v>840775</v>
      </c>
      <c r="T15" s="13">
        <f t="shared" si="3"/>
        <v>0.12468258452023431</v>
      </c>
      <c r="U15" s="11">
        <f t="shared" si="11"/>
        <v>32968</v>
      </c>
      <c r="V15" s="11">
        <f t="shared" si="12"/>
        <v>840775</v>
      </c>
      <c r="W15" s="16">
        <f t="shared" si="4"/>
        <v>3.921144182450715E-2</v>
      </c>
      <c r="X15" s="5">
        <v>1132</v>
      </c>
      <c r="Y15" s="11">
        <f t="shared" si="13"/>
        <v>840775</v>
      </c>
      <c r="Z15" s="14">
        <f t="shared" si="5"/>
        <v>0.13463768546876392</v>
      </c>
    </row>
    <row r="16" spans="1:26" x14ac:dyDescent="0.25">
      <c r="A16" s="15">
        <v>14</v>
      </c>
      <c r="B16" s="19" t="s">
        <v>35</v>
      </c>
      <c r="C16" s="5">
        <v>39132</v>
      </c>
      <c r="D16" s="5">
        <v>855040</v>
      </c>
      <c r="E16" s="5">
        <v>25374</v>
      </c>
      <c r="F16" s="16">
        <f t="shared" si="0"/>
        <v>0.35157927016252682</v>
      </c>
      <c r="G16" s="5">
        <v>9132</v>
      </c>
      <c r="H16" s="11">
        <f t="shared" si="6"/>
        <v>39132</v>
      </c>
      <c r="I16" s="16">
        <f t="shared" si="1"/>
        <v>0.2333639987733824</v>
      </c>
      <c r="J16" s="5">
        <v>3181</v>
      </c>
      <c r="K16" s="5">
        <v>505395</v>
      </c>
      <c r="L16" s="13">
        <f t="shared" si="7"/>
        <v>6.2940868033914063E-3</v>
      </c>
      <c r="M16" s="4">
        <f t="shared" si="8"/>
        <v>855040</v>
      </c>
      <c r="N16" s="58">
        <f t="shared" si="9"/>
        <v>13.658903530450308</v>
      </c>
      <c r="O16" s="5">
        <v>14688</v>
      </c>
      <c r="P16" s="5">
        <v>62638</v>
      </c>
      <c r="Q16" s="16">
        <f t="shared" si="2"/>
        <v>0.23449024553785242</v>
      </c>
      <c r="R16" s="5">
        <v>158020</v>
      </c>
      <c r="S16" s="11">
        <f t="shared" si="10"/>
        <v>855040</v>
      </c>
      <c r="T16" s="13">
        <f t="shared" si="3"/>
        <v>0.18481006736526945</v>
      </c>
      <c r="U16" s="11">
        <f t="shared" si="11"/>
        <v>25374</v>
      </c>
      <c r="V16" s="11">
        <f t="shared" si="12"/>
        <v>855040</v>
      </c>
      <c r="W16" s="16">
        <f t="shared" si="4"/>
        <v>2.9675804640718562E-2</v>
      </c>
      <c r="X16" s="5">
        <v>20655</v>
      </c>
      <c r="Y16" s="11">
        <f t="shared" si="13"/>
        <v>855040</v>
      </c>
      <c r="Z16" s="14">
        <f t="shared" si="5"/>
        <v>2.4156764595808382</v>
      </c>
    </row>
    <row r="17" spans="1:26" x14ac:dyDescent="0.25">
      <c r="A17" s="9">
        <v>15</v>
      </c>
      <c r="B17" s="10" t="s">
        <v>34</v>
      </c>
      <c r="C17" s="12">
        <v>160</v>
      </c>
      <c r="D17" s="5">
        <v>4832</v>
      </c>
      <c r="E17" s="12">
        <v>151</v>
      </c>
      <c r="F17" s="16">
        <f t="shared" si="0"/>
        <v>5.6250000000000071E-2</v>
      </c>
      <c r="G17" s="12">
        <v>2</v>
      </c>
      <c r="H17" s="11">
        <f t="shared" si="6"/>
        <v>160</v>
      </c>
      <c r="I17" s="16">
        <f t="shared" si="1"/>
        <v>1.2500000000000001E-2</v>
      </c>
      <c r="J17" s="5">
        <v>1020</v>
      </c>
      <c r="K17" s="5">
        <v>3128</v>
      </c>
      <c r="L17" s="13">
        <f t="shared" si="7"/>
        <v>0.32608695652173914</v>
      </c>
      <c r="M17" s="4">
        <f t="shared" si="8"/>
        <v>4832</v>
      </c>
      <c r="N17" s="58">
        <f t="shared" si="9"/>
        <v>8.4830157396146504</v>
      </c>
      <c r="O17" s="12">
        <v>24</v>
      </c>
      <c r="P17" s="12">
        <v>420</v>
      </c>
      <c r="Q17" s="16">
        <f t="shared" si="2"/>
        <v>5.7142857142857141E-2</v>
      </c>
      <c r="R17" s="12">
        <v>646</v>
      </c>
      <c r="S17" s="11">
        <f t="shared" si="10"/>
        <v>4832</v>
      </c>
      <c r="T17" s="13">
        <f t="shared" si="3"/>
        <v>0.13369205298013245</v>
      </c>
      <c r="U17" s="11">
        <f t="shared" si="11"/>
        <v>151</v>
      </c>
      <c r="V17" s="11">
        <f t="shared" si="12"/>
        <v>4832</v>
      </c>
      <c r="W17" s="16">
        <f t="shared" si="4"/>
        <v>3.125E-2</v>
      </c>
      <c r="X17" s="5">
        <v>25</v>
      </c>
      <c r="Y17" s="11">
        <f t="shared" si="13"/>
        <v>4832</v>
      </c>
      <c r="Z17" s="14">
        <f t="shared" si="5"/>
        <v>0.51738410596026496</v>
      </c>
    </row>
    <row r="18" spans="1:26" s="2" customFormat="1" x14ac:dyDescent="0.25">
      <c r="A18" s="15">
        <v>16</v>
      </c>
      <c r="B18" s="10" t="s">
        <v>45</v>
      </c>
      <c r="C18" s="12">
        <v>1118</v>
      </c>
      <c r="D18" s="5">
        <v>36174</v>
      </c>
      <c r="E18" s="12">
        <v>591</v>
      </c>
      <c r="F18" s="16">
        <f t="shared" si="0"/>
        <v>0.47137745974955275</v>
      </c>
      <c r="G18" s="12">
        <v>9</v>
      </c>
      <c r="H18" s="11">
        <f t="shared" si="6"/>
        <v>1118</v>
      </c>
      <c r="I18" s="16">
        <f t="shared" si="1"/>
        <v>8.0500894454382833E-3</v>
      </c>
      <c r="J18" s="5">
        <v>56</v>
      </c>
      <c r="K18" s="5">
        <v>25943</v>
      </c>
      <c r="L18" s="27">
        <f t="shared" si="7"/>
        <v>2.1585784219249893E-3</v>
      </c>
      <c r="M18" s="4">
        <f t="shared" si="8"/>
        <v>36174</v>
      </c>
      <c r="N18" s="58">
        <f t="shared" si="9"/>
        <v>10.496095907717461</v>
      </c>
      <c r="O18" s="12">
        <v>41232</v>
      </c>
      <c r="P18" s="12">
        <v>3564517</v>
      </c>
      <c r="Q18" s="16">
        <f t="shared" si="2"/>
        <v>1.1567345589879359E-2</v>
      </c>
      <c r="R18" s="12">
        <v>2852</v>
      </c>
      <c r="S18" s="11">
        <f t="shared" si="10"/>
        <v>36174</v>
      </c>
      <c r="T18" s="13">
        <f t="shared" si="3"/>
        <v>7.8841156631835024E-2</v>
      </c>
      <c r="U18" s="11">
        <f t="shared" si="11"/>
        <v>591</v>
      </c>
      <c r="V18" s="11">
        <f t="shared" si="12"/>
        <v>36174</v>
      </c>
      <c r="W18" s="16">
        <f t="shared" si="4"/>
        <v>1.6337701111295407E-2</v>
      </c>
      <c r="X18" s="5">
        <v>436</v>
      </c>
      <c r="Y18" s="11">
        <f t="shared" si="13"/>
        <v>36174</v>
      </c>
      <c r="Z18" s="14">
        <f t="shared" si="5"/>
        <v>1.2052855642173936</v>
      </c>
    </row>
    <row r="19" spans="1:26" x14ac:dyDescent="0.25">
      <c r="A19" s="9">
        <v>17</v>
      </c>
      <c r="B19" s="10" t="s">
        <v>46</v>
      </c>
      <c r="C19" s="12">
        <v>2745</v>
      </c>
      <c r="D19" s="5">
        <v>66648</v>
      </c>
      <c r="E19" s="12">
        <v>3535</v>
      </c>
      <c r="F19" s="16">
        <f t="shared" si="0"/>
        <v>-0.28779599271402562</v>
      </c>
      <c r="G19" s="12">
        <v>1349</v>
      </c>
      <c r="H19" s="11">
        <f t="shared" si="6"/>
        <v>2745</v>
      </c>
      <c r="I19" s="16">
        <f t="shared" si="1"/>
        <v>0.49143897996357011</v>
      </c>
      <c r="J19" s="5">
        <v>1376</v>
      </c>
      <c r="K19" s="5">
        <v>33142</v>
      </c>
      <c r="L19" s="13">
        <f t="shared" si="7"/>
        <v>4.1518315128839536E-2</v>
      </c>
      <c r="M19" s="4">
        <f t="shared" si="8"/>
        <v>66648</v>
      </c>
      <c r="N19" s="58">
        <f t="shared" si="9"/>
        <v>11.107180317654745</v>
      </c>
      <c r="O19" s="12">
        <v>1396</v>
      </c>
      <c r="P19" s="12">
        <v>5979</v>
      </c>
      <c r="Q19" s="16">
        <f t="shared" si="2"/>
        <v>0.23348386017728717</v>
      </c>
      <c r="R19" s="12">
        <v>6957</v>
      </c>
      <c r="S19" s="11">
        <f t="shared" si="10"/>
        <v>66648</v>
      </c>
      <c r="T19" s="13">
        <f t="shared" si="3"/>
        <v>0.10438422758372344</v>
      </c>
      <c r="U19" s="11">
        <f t="shared" si="11"/>
        <v>3535</v>
      </c>
      <c r="V19" s="11">
        <f t="shared" si="12"/>
        <v>66648</v>
      </c>
      <c r="W19" s="16">
        <f t="shared" si="4"/>
        <v>5.3039851158324332E-2</v>
      </c>
      <c r="X19" s="5">
        <v>599</v>
      </c>
      <c r="Y19" s="11">
        <f t="shared" si="13"/>
        <v>66648</v>
      </c>
      <c r="Z19" s="14">
        <f t="shared" si="5"/>
        <v>0.89875165046212935</v>
      </c>
    </row>
    <row r="20" spans="1:26" x14ac:dyDescent="0.25">
      <c r="A20" s="15">
        <v>18</v>
      </c>
      <c r="B20" s="10" t="s">
        <v>27</v>
      </c>
      <c r="C20" s="12">
        <v>875</v>
      </c>
      <c r="D20" s="5">
        <v>8675</v>
      </c>
      <c r="E20" s="12">
        <v>329</v>
      </c>
      <c r="F20" s="20">
        <f t="shared" ref="F20:F37" si="14">((C20/D20)-(E20/D20))/(C20/D20)</f>
        <v>0.624</v>
      </c>
      <c r="G20" s="12">
        <v>52</v>
      </c>
      <c r="H20" s="11">
        <f t="shared" si="6"/>
        <v>875</v>
      </c>
      <c r="I20" s="20">
        <f t="shared" ref="I20:I37" si="15">G20/H20</f>
        <v>5.9428571428571428E-2</v>
      </c>
      <c r="J20" s="8">
        <v>100</v>
      </c>
      <c r="K20" s="8">
        <v>6454</v>
      </c>
      <c r="L20" s="13">
        <f t="shared" si="7"/>
        <v>1.5494267121165169E-2</v>
      </c>
      <c r="M20" s="4">
        <f t="shared" si="8"/>
        <v>8675</v>
      </c>
      <c r="N20" s="58">
        <f t="shared" si="9"/>
        <v>9.0682006048150594</v>
      </c>
      <c r="O20" s="12">
        <v>645845</v>
      </c>
      <c r="P20" s="12">
        <v>874534</v>
      </c>
      <c r="Q20" s="16">
        <f t="shared" si="2"/>
        <v>0.73850187642790333</v>
      </c>
      <c r="R20" s="12">
        <v>2131</v>
      </c>
      <c r="S20" s="11">
        <f t="shared" si="10"/>
        <v>8675</v>
      </c>
      <c r="T20" s="13">
        <f t="shared" si="3"/>
        <v>0.24564841498559079</v>
      </c>
      <c r="U20" s="11">
        <f t="shared" si="11"/>
        <v>329</v>
      </c>
      <c r="V20" s="11">
        <f t="shared" si="12"/>
        <v>8675</v>
      </c>
      <c r="W20" s="18">
        <f t="shared" ref="W20:W37" si="16">U20/V20</f>
        <v>3.7925072046109509E-2</v>
      </c>
      <c r="X20" s="6">
        <v>237</v>
      </c>
      <c r="Y20" s="11">
        <f t="shared" si="13"/>
        <v>8675</v>
      </c>
      <c r="Z20" s="14">
        <f t="shared" ref="Z20:Z37" si="17">(X20/Y20)*100</f>
        <v>2.7319884726224783</v>
      </c>
    </row>
    <row r="21" spans="1:26" x14ac:dyDescent="0.25">
      <c r="A21" s="9">
        <v>19</v>
      </c>
      <c r="B21" s="10" t="s">
        <v>23</v>
      </c>
      <c r="C21" s="12">
        <v>761</v>
      </c>
      <c r="D21" s="5">
        <v>9430</v>
      </c>
      <c r="E21" s="12">
        <v>328</v>
      </c>
      <c r="F21" s="20">
        <f t="shared" si="14"/>
        <v>0.56898817345597896</v>
      </c>
      <c r="G21" s="12">
        <v>13</v>
      </c>
      <c r="H21" s="11">
        <f t="shared" si="6"/>
        <v>761</v>
      </c>
      <c r="I21" s="20">
        <f t="shared" si="15"/>
        <v>1.7082785808147174E-2</v>
      </c>
      <c r="J21" s="8">
        <v>228</v>
      </c>
      <c r="K21" s="8">
        <v>6129</v>
      </c>
      <c r="L21" s="13">
        <f t="shared" si="7"/>
        <v>3.7200195790504161E-2</v>
      </c>
      <c r="M21" s="4">
        <f t="shared" si="8"/>
        <v>9430</v>
      </c>
      <c r="N21" s="58">
        <f t="shared" si="9"/>
        <v>9.1516513756275035</v>
      </c>
      <c r="O21" s="12">
        <v>63</v>
      </c>
      <c r="P21" s="12">
        <v>761</v>
      </c>
      <c r="Q21" s="18">
        <f t="shared" ref="Q21:Q37" si="18">O21/P21</f>
        <v>8.2785808147174775E-2</v>
      </c>
      <c r="R21" s="12">
        <v>1235</v>
      </c>
      <c r="S21" s="11">
        <f t="shared" si="10"/>
        <v>9430</v>
      </c>
      <c r="T21" s="13">
        <f t="shared" ref="T21:T37" si="19">R21/S21</f>
        <v>0.13096500530222693</v>
      </c>
      <c r="U21" s="11">
        <f t="shared" si="11"/>
        <v>328</v>
      </c>
      <c r="V21" s="11">
        <f t="shared" si="12"/>
        <v>9430</v>
      </c>
      <c r="W21" s="18">
        <f t="shared" si="16"/>
        <v>3.4782608695652174E-2</v>
      </c>
      <c r="X21" s="6">
        <v>-55</v>
      </c>
      <c r="Y21" s="11">
        <f t="shared" si="13"/>
        <v>9430</v>
      </c>
      <c r="Z21" s="14">
        <f t="shared" si="17"/>
        <v>-0.58324496288441152</v>
      </c>
    </row>
    <row r="22" spans="1:26" x14ac:dyDescent="0.25">
      <c r="A22" s="15">
        <v>20</v>
      </c>
      <c r="B22" s="10" t="s">
        <v>54</v>
      </c>
      <c r="C22" s="12">
        <v>1194</v>
      </c>
      <c r="D22" s="5">
        <v>12682</v>
      </c>
      <c r="E22" s="12">
        <v>644</v>
      </c>
      <c r="F22" s="16">
        <f t="shared" si="14"/>
        <v>0.46063651591289784</v>
      </c>
      <c r="G22" s="12">
        <v>10</v>
      </c>
      <c r="H22" s="11">
        <f t="shared" si="6"/>
        <v>1194</v>
      </c>
      <c r="I22" s="16">
        <f t="shared" si="15"/>
        <v>8.3752093802345051E-3</v>
      </c>
      <c r="J22" s="5">
        <v>413</v>
      </c>
      <c r="K22" s="5">
        <v>7235</v>
      </c>
      <c r="L22" s="13">
        <f t="shared" si="7"/>
        <v>5.7083621285418107E-2</v>
      </c>
      <c r="M22" s="4">
        <f t="shared" si="8"/>
        <v>12682</v>
      </c>
      <c r="N22" s="58">
        <f t="shared" si="9"/>
        <v>9.4479389442599775</v>
      </c>
      <c r="O22" s="12">
        <v>76</v>
      </c>
      <c r="P22" s="12">
        <v>1194</v>
      </c>
      <c r="Q22" s="16">
        <f t="shared" si="18"/>
        <v>6.3651591289782247E-2</v>
      </c>
      <c r="R22" s="12">
        <v>1020</v>
      </c>
      <c r="S22" s="11">
        <f t="shared" si="10"/>
        <v>12682</v>
      </c>
      <c r="T22" s="13">
        <f t="shared" si="19"/>
        <v>8.0428954423592491E-2</v>
      </c>
      <c r="U22" s="11">
        <f t="shared" si="11"/>
        <v>644</v>
      </c>
      <c r="V22" s="11">
        <f t="shared" si="12"/>
        <v>12682</v>
      </c>
      <c r="W22" s="16">
        <f t="shared" si="16"/>
        <v>5.0780633969405457E-2</v>
      </c>
      <c r="X22" s="5">
        <v>-662</v>
      </c>
      <c r="Y22" s="11">
        <f t="shared" si="13"/>
        <v>12682</v>
      </c>
      <c r="Z22" s="14">
        <f t="shared" si="17"/>
        <v>-5.2199968459233563</v>
      </c>
    </row>
    <row r="23" spans="1:26" x14ac:dyDescent="0.25">
      <c r="A23" s="9">
        <v>21</v>
      </c>
      <c r="B23" s="10" t="s">
        <v>48</v>
      </c>
      <c r="C23" s="12">
        <v>158</v>
      </c>
      <c r="D23" s="5">
        <v>5768</v>
      </c>
      <c r="E23" s="12">
        <v>149</v>
      </c>
      <c r="F23" s="16">
        <f>((C23/D23)-(E23/D23))/(C23/D23)</f>
        <v>5.6962025316455792E-2</v>
      </c>
      <c r="G23" s="12">
        <v>12</v>
      </c>
      <c r="H23" s="11">
        <f t="shared" si="6"/>
        <v>158</v>
      </c>
      <c r="I23" s="16">
        <f t="shared" si="15"/>
        <v>7.5949367088607597E-2</v>
      </c>
      <c r="J23" s="5">
        <v>0</v>
      </c>
      <c r="K23" s="5">
        <v>2393</v>
      </c>
      <c r="L23" s="13">
        <f t="shared" si="7"/>
        <v>0</v>
      </c>
      <c r="M23" s="4">
        <f t="shared" si="8"/>
        <v>5768</v>
      </c>
      <c r="N23" s="58">
        <f t="shared" si="9"/>
        <v>8.6600806789647855</v>
      </c>
      <c r="O23" s="12">
        <v>12</v>
      </c>
      <c r="P23" s="12">
        <v>382</v>
      </c>
      <c r="Q23" s="16">
        <f t="shared" si="18"/>
        <v>3.1413612565445025E-2</v>
      </c>
      <c r="R23" s="12">
        <v>1169</v>
      </c>
      <c r="S23" s="11">
        <f t="shared" si="10"/>
        <v>5768</v>
      </c>
      <c r="T23" s="13">
        <f t="shared" si="19"/>
        <v>0.20266990291262135</v>
      </c>
      <c r="U23" s="11">
        <f t="shared" si="11"/>
        <v>149</v>
      </c>
      <c r="V23" s="11">
        <f t="shared" si="12"/>
        <v>5768</v>
      </c>
      <c r="W23" s="16">
        <f t="shared" si="16"/>
        <v>2.5832177531206656E-2</v>
      </c>
      <c r="X23" s="5">
        <v>16</v>
      </c>
      <c r="Y23" s="11">
        <f t="shared" si="13"/>
        <v>5768</v>
      </c>
      <c r="Z23" s="14">
        <f t="shared" si="17"/>
        <v>0.27739251040221913</v>
      </c>
    </row>
    <row r="24" spans="1:26" x14ac:dyDescent="0.25">
      <c r="A24" s="15">
        <v>22</v>
      </c>
      <c r="B24" s="10" t="s">
        <v>28</v>
      </c>
      <c r="C24" s="12">
        <v>33750</v>
      </c>
      <c r="D24" s="5">
        <v>416574</v>
      </c>
      <c r="E24" s="12">
        <v>14760</v>
      </c>
      <c r="F24" s="20">
        <f t="shared" si="14"/>
        <v>0.56266666666666665</v>
      </c>
      <c r="G24" s="12">
        <v>4642</v>
      </c>
      <c r="H24" s="11">
        <f t="shared" si="6"/>
        <v>33750</v>
      </c>
      <c r="I24" s="20">
        <f t="shared" si="15"/>
        <v>0.13754074074074074</v>
      </c>
      <c r="J24" s="8">
        <v>136</v>
      </c>
      <c r="K24" s="8">
        <v>270652</v>
      </c>
      <c r="L24" s="27">
        <f t="shared" si="7"/>
        <v>5.0249028272467968E-4</v>
      </c>
      <c r="M24" s="4">
        <f t="shared" si="8"/>
        <v>416574</v>
      </c>
      <c r="N24" s="58">
        <f t="shared" si="9"/>
        <v>12.939819395875826</v>
      </c>
      <c r="O24" s="12">
        <v>8855</v>
      </c>
      <c r="P24" s="12">
        <v>33750</v>
      </c>
      <c r="Q24" s="18">
        <f t="shared" si="18"/>
        <v>0.26237037037037036</v>
      </c>
      <c r="R24" s="12">
        <v>61021</v>
      </c>
      <c r="S24" s="11">
        <f t="shared" si="10"/>
        <v>416574</v>
      </c>
      <c r="T24" s="13">
        <f t="shared" si="19"/>
        <v>0.14648297781426589</v>
      </c>
      <c r="U24" s="11">
        <f t="shared" si="11"/>
        <v>14760</v>
      </c>
      <c r="V24" s="11">
        <f t="shared" si="12"/>
        <v>416574</v>
      </c>
      <c r="W24" s="18">
        <f t="shared" si="16"/>
        <v>3.5431880050123148E-2</v>
      </c>
      <c r="X24" s="6">
        <v>10829</v>
      </c>
      <c r="Y24" s="11">
        <f t="shared" si="13"/>
        <v>416574</v>
      </c>
      <c r="Z24" s="14">
        <f t="shared" si="17"/>
        <v>2.5995381372817312</v>
      </c>
    </row>
    <row r="25" spans="1:26" x14ac:dyDescent="0.25">
      <c r="A25" s="9">
        <v>23</v>
      </c>
      <c r="B25" s="10" t="s">
        <v>47</v>
      </c>
      <c r="C25" s="12">
        <v>3745</v>
      </c>
      <c r="D25" s="5">
        <v>103123</v>
      </c>
      <c r="E25" s="12">
        <v>2490</v>
      </c>
      <c r="F25" s="16">
        <f t="shared" si="14"/>
        <v>0.33511348464619489</v>
      </c>
      <c r="G25" s="12">
        <v>679</v>
      </c>
      <c r="H25" s="11">
        <f t="shared" si="6"/>
        <v>3745</v>
      </c>
      <c r="I25" s="16">
        <f t="shared" si="15"/>
        <v>0.18130841121495328</v>
      </c>
      <c r="J25" s="5">
        <v>117</v>
      </c>
      <c r="K25" s="5">
        <v>66934</v>
      </c>
      <c r="L25" s="27">
        <f t="shared" si="7"/>
        <v>1.7479905578629694E-3</v>
      </c>
      <c r="M25" s="4">
        <f t="shared" si="8"/>
        <v>103123</v>
      </c>
      <c r="N25" s="58">
        <f t="shared" si="9"/>
        <v>11.543677729509524</v>
      </c>
      <c r="O25" s="12">
        <v>743</v>
      </c>
      <c r="P25" s="12">
        <v>7908</v>
      </c>
      <c r="Q25" s="16">
        <f t="shared" si="18"/>
        <v>9.3955488113302982E-2</v>
      </c>
      <c r="R25" s="12">
        <v>14907</v>
      </c>
      <c r="S25" s="11">
        <f t="shared" si="10"/>
        <v>103123</v>
      </c>
      <c r="T25" s="13">
        <f t="shared" si="19"/>
        <v>0.14455553077393016</v>
      </c>
      <c r="U25" s="11">
        <f t="shared" si="11"/>
        <v>2490</v>
      </c>
      <c r="V25" s="11">
        <f t="shared" si="12"/>
        <v>103123</v>
      </c>
      <c r="W25" s="16">
        <f t="shared" si="16"/>
        <v>2.4145922830018523E-2</v>
      </c>
      <c r="X25" s="5">
        <v>1332</v>
      </c>
      <c r="Y25" s="11">
        <f t="shared" si="13"/>
        <v>103123</v>
      </c>
      <c r="Z25" s="14">
        <f t="shared" si="17"/>
        <v>1.291661414039545</v>
      </c>
    </row>
    <row r="26" spans="1:26" x14ac:dyDescent="0.25">
      <c r="A26" s="15">
        <v>24</v>
      </c>
      <c r="B26" s="10" t="s">
        <v>40</v>
      </c>
      <c r="C26" s="12">
        <v>441365</v>
      </c>
      <c r="D26" s="5">
        <v>5199</v>
      </c>
      <c r="E26" s="12">
        <v>60555</v>
      </c>
      <c r="F26" s="16">
        <f t="shared" si="14"/>
        <v>0.86280062986417139</v>
      </c>
      <c r="G26" s="12">
        <v>17594</v>
      </c>
      <c r="H26" s="11">
        <f t="shared" si="6"/>
        <v>441365</v>
      </c>
      <c r="I26" s="16">
        <f t="shared" si="15"/>
        <v>3.9862698673433554E-2</v>
      </c>
      <c r="J26" s="5">
        <v>37</v>
      </c>
      <c r="K26" s="5">
        <v>3130</v>
      </c>
      <c r="L26" s="13">
        <f t="shared" si="7"/>
        <v>1.1821086261980831E-2</v>
      </c>
      <c r="M26" s="4">
        <f t="shared" si="8"/>
        <v>5199</v>
      </c>
      <c r="N26" s="58">
        <f t="shared" si="9"/>
        <v>8.556221578383715</v>
      </c>
      <c r="O26" s="12">
        <v>34098</v>
      </c>
      <c r="P26" s="12">
        <v>441365</v>
      </c>
      <c r="Q26" s="16">
        <f t="shared" si="18"/>
        <v>7.7255786027437615E-2</v>
      </c>
      <c r="R26" s="12">
        <v>561</v>
      </c>
      <c r="S26" s="11">
        <f t="shared" si="10"/>
        <v>5199</v>
      </c>
      <c r="T26" s="13">
        <f t="shared" si="19"/>
        <v>0.10790536641661858</v>
      </c>
      <c r="U26" s="11">
        <f t="shared" si="11"/>
        <v>60555</v>
      </c>
      <c r="V26" s="11">
        <f t="shared" si="12"/>
        <v>5199</v>
      </c>
      <c r="W26" s="16">
        <f t="shared" si="16"/>
        <v>11.647432198499711</v>
      </c>
      <c r="X26" s="5">
        <v>106</v>
      </c>
      <c r="Y26" s="11">
        <f t="shared" si="13"/>
        <v>5199</v>
      </c>
      <c r="Z26" s="14">
        <f t="shared" si="17"/>
        <v>2.0388536256972496</v>
      </c>
    </row>
    <row r="27" spans="1:26" x14ac:dyDescent="0.25">
      <c r="A27" s="9">
        <v>25</v>
      </c>
      <c r="B27" s="10" t="s">
        <v>49</v>
      </c>
      <c r="C27" s="12">
        <v>6207</v>
      </c>
      <c r="D27" s="5">
        <v>172582</v>
      </c>
      <c r="E27" s="12">
        <v>4089</v>
      </c>
      <c r="F27" s="16">
        <f t="shared" si="14"/>
        <v>0.34122764620589652</v>
      </c>
      <c r="G27" s="12">
        <v>71</v>
      </c>
      <c r="H27" s="11">
        <f t="shared" si="6"/>
        <v>6207</v>
      </c>
      <c r="I27" s="16">
        <f t="shared" si="15"/>
        <v>1.1438698243918157E-2</v>
      </c>
      <c r="J27" s="5">
        <v>2268</v>
      </c>
      <c r="K27" s="5">
        <v>111944</v>
      </c>
      <c r="L27" s="13">
        <f t="shared" si="7"/>
        <v>2.0260130065032515E-2</v>
      </c>
      <c r="M27" s="4">
        <f t="shared" si="8"/>
        <v>172582</v>
      </c>
      <c r="N27" s="58">
        <f t="shared" si="9"/>
        <v>12.058627764823518</v>
      </c>
      <c r="O27" s="12">
        <v>1878</v>
      </c>
      <c r="P27" s="12">
        <v>15492</v>
      </c>
      <c r="Q27" s="16">
        <f t="shared" si="18"/>
        <v>0.12122385747482571</v>
      </c>
      <c r="R27" s="12">
        <v>23229</v>
      </c>
      <c r="S27" s="11">
        <f t="shared" si="10"/>
        <v>172582</v>
      </c>
      <c r="T27" s="13">
        <f t="shared" si="19"/>
        <v>0.13459688727677277</v>
      </c>
      <c r="U27" s="11">
        <f t="shared" si="11"/>
        <v>4089</v>
      </c>
      <c r="V27" s="11">
        <f t="shared" si="12"/>
        <v>172582</v>
      </c>
      <c r="W27" s="16">
        <f t="shared" si="16"/>
        <v>2.3693085026248391E-2</v>
      </c>
      <c r="X27" s="5">
        <v>2583</v>
      </c>
      <c r="Y27" s="11">
        <f t="shared" si="13"/>
        <v>172582</v>
      </c>
      <c r="Z27" s="14">
        <f t="shared" si="17"/>
        <v>1.4966798391489262</v>
      </c>
    </row>
    <row r="28" spans="1:26" x14ac:dyDescent="0.25">
      <c r="A28" s="15">
        <v>26</v>
      </c>
      <c r="B28" s="10" t="s">
        <v>38</v>
      </c>
      <c r="C28" s="12">
        <v>15530</v>
      </c>
      <c r="D28" s="5">
        <v>185350</v>
      </c>
      <c r="E28" s="12">
        <v>4194</v>
      </c>
      <c r="F28" s="16">
        <f t="shared" si="14"/>
        <v>0.72994204764971027</v>
      </c>
      <c r="G28" s="12">
        <v>1206</v>
      </c>
      <c r="H28" s="11">
        <f t="shared" si="6"/>
        <v>15530</v>
      </c>
      <c r="I28" s="16">
        <f t="shared" si="15"/>
        <v>7.7656149388280749E-2</v>
      </c>
      <c r="J28" s="5">
        <v>381</v>
      </c>
      <c r="K28" s="5">
        <v>157877</v>
      </c>
      <c r="L28" s="27">
        <f t="shared" si="7"/>
        <v>2.4132710907858648E-3</v>
      </c>
      <c r="M28" s="4">
        <f t="shared" si="8"/>
        <v>185350</v>
      </c>
      <c r="N28" s="58">
        <f t="shared" si="9"/>
        <v>12.130001208578879</v>
      </c>
      <c r="O28" s="12">
        <v>7420</v>
      </c>
      <c r="P28" s="12">
        <v>15530</v>
      </c>
      <c r="Q28" s="16">
        <f t="shared" si="18"/>
        <v>0.47778493238892467</v>
      </c>
      <c r="R28" s="12">
        <v>17095</v>
      </c>
      <c r="S28" s="11">
        <f t="shared" si="10"/>
        <v>185350</v>
      </c>
      <c r="T28" s="13">
        <f t="shared" si="19"/>
        <v>9.223091448610736E-2</v>
      </c>
      <c r="U28" s="11">
        <f t="shared" si="11"/>
        <v>4194</v>
      </c>
      <c r="V28" s="11">
        <f t="shared" si="12"/>
        <v>185350</v>
      </c>
      <c r="W28" s="16">
        <f t="shared" si="16"/>
        <v>2.2627461559212299E-2</v>
      </c>
      <c r="X28" s="5">
        <v>1587</v>
      </c>
      <c r="Y28" s="11">
        <f t="shared" si="13"/>
        <v>185350</v>
      </c>
      <c r="Z28" s="14">
        <f t="shared" si="17"/>
        <v>0.85621796601025091</v>
      </c>
    </row>
    <row r="29" spans="1:26" x14ac:dyDescent="0.25">
      <c r="A29" s="9">
        <v>27</v>
      </c>
      <c r="B29" s="10" t="s">
        <v>51</v>
      </c>
      <c r="C29" s="12">
        <v>804</v>
      </c>
      <c r="D29" s="5">
        <v>9044</v>
      </c>
      <c r="E29" s="12">
        <v>955</v>
      </c>
      <c r="F29" s="16">
        <f t="shared" si="14"/>
        <v>-0.18781094527363193</v>
      </c>
      <c r="G29" s="12">
        <v>11</v>
      </c>
      <c r="H29" s="11">
        <f t="shared" si="6"/>
        <v>804</v>
      </c>
      <c r="I29" s="16">
        <f t="shared" si="15"/>
        <v>1.3681592039800995E-2</v>
      </c>
      <c r="J29" s="5">
        <v>135</v>
      </c>
      <c r="K29" s="5">
        <v>6419</v>
      </c>
      <c r="L29" s="13">
        <f t="shared" si="7"/>
        <v>2.1031313288674247E-2</v>
      </c>
      <c r="M29" s="4">
        <f t="shared" si="8"/>
        <v>9044</v>
      </c>
      <c r="N29" s="58">
        <f t="shared" si="9"/>
        <v>9.1098568333978598</v>
      </c>
      <c r="O29" s="12">
        <v>928</v>
      </c>
      <c r="P29" s="12">
        <v>1670</v>
      </c>
      <c r="Q29" s="16">
        <f t="shared" si="18"/>
        <v>0.55568862275449105</v>
      </c>
      <c r="R29" s="12">
        <v>636</v>
      </c>
      <c r="S29" s="11">
        <f t="shared" si="10"/>
        <v>9044</v>
      </c>
      <c r="T29" s="13">
        <f t="shared" si="19"/>
        <v>7.0322865988500668E-2</v>
      </c>
      <c r="U29" s="11">
        <f t="shared" si="11"/>
        <v>955</v>
      </c>
      <c r="V29" s="11">
        <f t="shared" si="12"/>
        <v>9044</v>
      </c>
      <c r="W29" s="16">
        <f t="shared" si="16"/>
        <v>0.10559486952675808</v>
      </c>
      <c r="X29" s="5">
        <v>-119</v>
      </c>
      <c r="Y29" s="11">
        <f t="shared" si="13"/>
        <v>9044</v>
      </c>
      <c r="Z29" s="14">
        <f t="shared" si="17"/>
        <v>-1.3157894736842104</v>
      </c>
    </row>
    <row r="30" spans="1:26" x14ac:dyDescent="0.25">
      <c r="A30" s="15">
        <v>28</v>
      </c>
      <c r="B30" s="10" t="s">
        <v>33</v>
      </c>
      <c r="C30" s="12">
        <v>407</v>
      </c>
      <c r="D30" s="5">
        <v>20839</v>
      </c>
      <c r="E30" s="12">
        <v>456</v>
      </c>
      <c r="F30" s="16">
        <f t="shared" si="14"/>
        <v>-0.12039312039312047</v>
      </c>
      <c r="G30" s="12">
        <v>175</v>
      </c>
      <c r="H30" s="11">
        <f t="shared" si="6"/>
        <v>407</v>
      </c>
      <c r="I30" s="16">
        <f t="shared" si="15"/>
        <v>0.42997542997542998</v>
      </c>
      <c r="J30" s="5">
        <v>3471</v>
      </c>
      <c r="K30" s="5">
        <v>15094</v>
      </c>
      <c r="L30" s="13">
        <f t="shared" si="7"/>
        <v>0.22995892407579172</v>
      </c>
      <c r="M30" s="4">
        <f t="shared" si="8"/>
        <v>20839</v>
      </c>
      <c r="N30" s="58">
        <f t="shared" si="9"/>
        <v>9.9445815100710888</v>
      </c>
      <c r="O30" s="12">
        <v>209</v>
      </c>
      <c r="P30" s="12">
        <v>1221</v>
      </c>
      <c r="Q30" s="16">
        <f t="shared" si="18"/>
        <v>0.17117117117117117</v>
      </c>
      <c r="R30" s="12">
        <v>2281</v>
      </c>
      <c r="S30" s="11">
        <f t="shared" si="10"/>
        <v>20839</v>
      </c>
      <c r="T30" s="13">
        <f t="shared" si="19"/>
        <v>0.10945822736215749</v>
      </c>
      <c r="U30" s="11">
        <f t="shared" si="11"/>
        <v>456</v>
      </c>
      <c r="V30" s="11">
        <f t="shared" si="12"/>
        <v>20839</v>
      </c>
      <c r="W30" s="16">
        <f t="shared" si="16"/>
        <v>2.1882048082921445E-2</v>
      </c>
      <c r="X30" s="5">
        <v>121</v>
      </c>
      <c r="Y30" s="11">
        <f t="shared" si="13"/>
        <v>20839</v>
      </c>
      <c r="Z30" s="14">
        <f t="shared" si="17"/>
        <v>0.58064206535822249</v>
      </c>
    </row>
    <row r="31" spans="1:26" x14ac:dyDescent="0.25">
      <c r="A31" s="9">
        <v>29</v>
      </c>
      <c r="B31" s="19" t="s">
        <v>29</v>
      </c>
      <c r="C31" s="5">
        <v>51442</v>
      </c>
      <c r="D31" s="5">
        <v>801955</v>
      </c>
      <c r="E31" s="5">
        <v>26715</v>
      </c>
      <c r="F31" s="20">
        <f t="shared" si="14"/>
        <v>0.48067726760234825</v>
      </c>
      <c r="G31" s="5">
        <v>6072</v>
      </c>
      <c r="H31" s="11">
        <f t="shared" si="6"/>
        <v>51442</v>
      </c>
      <c r="I31" s="20">
        <f t="shared" si="15"/>
        <v>0.11803584619571557</v>
      </c>
      <c r="J31" s="8">
        <v>3975</v>
      </c>
      <c r="K31" s="8">
        <v>479211</v>
      </c>
      <c r="L31" s="13">
        <f t="shared" si="7"/>
        <v>8.2948847167531627E-3</v>
      </c>
      <c r="M31" s="4">
        <f t="shared" si="8"/>
        <v>801955</v>
      </c>
      <c r="N31" s="58">
        <f t="shared" si="9"/>
        <v>13.594807775548757</v>
      </c>
      <c r="O31" s="5">
        <v>9299</v>
      </c>
      <c r="P31" s="5">
        <v>75122</v>
      </c>
      <c r="Q31" s="18">
        <f t="shared" si="18"/>
        <v>0.12378530923031868</v>
      </c>
      <c r="R31" s="5">
        <v>97737</v>
      </c>
      <c r="S31" s="11">
        <f t="shared" si="10"/>
        <v>801955</v>
      </c>
      <c r="T31" s="13">
        <f t="shared" si="19"/>
        <v>0.12187342182541415</v>
      </c>
      <c r="U31" s="11">
        <f t="shared" si="11"/>
        <v>26715</v>
      </c>
      <c r="V31" s="11">
        <f t="shared" si="12"/>
        <v>801955</v>
      </c>
      <c r="W31" s="18">
        <f t="shared" si="16"/>
        <v>3.3312342961886891E-2</v>
      </c>
      <c r="X31" s="6">
        <v>24254</v>
      </c>
      <c r="Y31" s="11">
        <f t="shared" si="13"/>
        <v>801955</v>
      </c>
      <c r="Z31" s="14">
        <f t="shared" si="17"/>
        <v>3.0243592221508688</v>
      </c>
    </row>
    <row r="32" spans="1:26" s="2" customFormat="1" x14ac:dyDescent="0.25">
      <c r="A32" s="15">
        <v>30</v>
      </c>
      <c r="B32" s="10" t="s">
        <v>21</v>
      </c>
      <c r="C32" s="12">
        <v>259</v>
      </c>
      <c r="D32" s="5">
        <v>6385</v>
      </c>
      <c r="E32" s="12">
        <v>182</v>
      </c>
      <c r="F32" s="20">
        <f t="shared" si="14"/>
        <v>0.29729729729729731</v>
      </c>
      <c r="G32" s="12">
        <v>4</v>
      </c>
      <c r="H32" s="11">
        <f t="shared" si="6"/>
        <v>259</v>
      </c>
      <c r="I32" s="20">
        <f t="shared" si="15"/>
        <v>1.5444015444015444E-2</v>
      </c>
      <c r="J32" s="8">
        <v>53</v>
      </c>
      <c r="K32" s="8">
        <v>4594</v>
      </c>
      <c r="L32" s="13">
        <f t="shared" si="7"/>
        <v>1.1536787113626469E-2</v>
      </c>
      <c r="M32" s="4">
        <f t="shared" si="8"/>
        <v>6385</v>
      </c>
      <c r="N32" s="58">
        <f t="shared" si="9"/>
        <v>8.7617067684666399</v>
      </c>
      <c r="O32" s="12">
        <v>39890</v>
      </c>
      <c r="P32" s="12">
        <v>598344</v>
      </c>
      <c r="Q32" s="18">
        <f t="shared" si="18"/>
        <v>6.6667335178425782E-2</v>
      </c>
      <c r="R32" s="12">
        <v>904</v>
      </c>
      <c r="S32" s="11">
        <f t="shared" si="10"/>
        <v>6385</v>
      </c>
      <c r="T32" s="13">
        <f t="shared" si="19"/>
        <v>0.14158183241973374</v>
      </c>
      <c r="U32" s="11">
        <f t="shared" si="11"/>
        <v>182</v>
      </c>
      <c r="V32" s="11">
        <f t="shared" si="12"/>
        <v>6385</v>
      </c>
      <c r="W32" s="18">
        <f t="shared" si="16"/>
        <v>2.8504306969459672E-2</v>
      </c>
      <c r="X32" s="6">
        <v>62</v>
      </c>
      <c r="Y32" s="11">
        <f t="shared" si="13"/>
        <v>6385</v>
      </c>
      <c r="Z32" s="14">
        <f t="shared" si="17"/>
        <v>0.971025841816758</v>
      </c>
    </row>
    <row r="33" spans="1:26" x14ac:dyDescent="0.25">
      <c r="A33" s="9">
        <v>31</v>
      </c>
      <c r="B33" s="10" t="s">
        <v>39</v>
      </c>
      <c r="C33" s="12">
        <v>988</v>
      </c>
      <c r="D33" s="5">
        <v>21260</v>
      </c>
      <c r="E33" s="12">
        <v>1038</v>
      </c>
      <c r="F33" s="16">
        <f t="shared" si="14"/>
        <v>-5.0607287449392767E-2</v>
      </c>
      <c r="G33" s="12">
        <v>227</v>
      </c>
      <c r="H33" s="11">
        <f t="shared" si="6"/>
        <v>988</v>
      </c>
      <c r="I33" s="16">
        <f t="shared" si="15"/>
        <v>0.22975708502024292</v>
      </c>
      <c r="J33" s="5">
        <v>197</v>
      </c>
      <c r="K33" s="5">
        <v>14223</v>
      </c>
      <c r="L33" s="13">
        <f t="shared" si="7"/>
        <v>1.3850805034099698E-2</v>
      </c>
      <c r="M33" s="4">
        <f t="shared" si="8"/>
        <v>21260</v>
      </c>
      <c r="N33" s="58">
        <f t="shared" si="9"/>
        <v>9.9645826518959382</v>
      </c>
      <c r="O33" s="12">
        <v>1795</v>
      </c>
      <c r="P33" s="12">
        <v>1239</v>
      </c>
      <c r="Q33" s="16">
        <f t="shared" si="18"/>
        <v>1.4487489911218725</v>
      </c>
      <c r="R33" s="12">
        <v>3160</v>
      </c>
      <c r="S33" s="11">
        <f t="shared" si="10"/>
        <v>21260</v>
      </c>
      <c r="T33" s="13">
        <f t="shared" si="19"/>
        <v>0.14863593603010347</v>
      </c>
      <c r="U33" s="11">
        <f t="shared" si="11"/>
        <v>1038</v>
      </c>
      <c r="V33" s="11">
        <f t="shared" si="12"/>
        <v>21260</v>
      </c>
      <c r="W33" s="16">
        <f t="shared" si="16"/>
        <v>4.8824082784571968E-2</v>
      </c>
      <c r="X33" s="5">
        <v>155</v>
      </c>
      <c r="Y33" s="11">
        <f t="shared" si="13"/>
        <v>21260</v>
      </c>
      <c r="Z33" s="14">
        <f t="shared" si="17"/>
        <v>0.72906867356538096</v>
      </c>
    </row>
    <row r="34" spans="1:26" x14ac:dyDescent="0.25">
      <c r="A34" s="15">
        <v>32</v>
      </c>
      <c r="B34" s="10" t="s">
        <v>30</v>
      </c>
      <c r="C34" s="12">
        <v>5465</v>
      </c>
      <c r="D34" s="5">
        <v>144576</v>
      </c>
      <c r="E34" s="12">
        <v>4010</v>
      </c>
      <c r="F34" s="16">
        <f t="shared" si="14"/>
        <v>0.26623970722781348</v>
      </c>
      <c r="G34" s="12">
        <v>123</v>
      </c>
      <c r="H34" s="11">
        <f t="shared" si="6"/>
        <v>5465</v>
      </c>
      <c r="I34" s="16">
        <f t="shared" si="15"/>
        <v>2.2506861848124428E-2</v>
      </c>
      <c r="J34" s="5">
        <v>3859</v>
      </c>
      <c r="K34" s="5">
        <v>104906</v>
      </c>
      <c r="L34" s="13">
        <f t="shared" si="7"/>
        <v>3.6785312565534863E-2</v>
      </c>
      <c r="M34" s="4">
        <f t="shared" si="8"/>
        <v>144576</v>
      </c>
      <c r="N34" s="58">
        <f t="shared" si="9"/>
        <v>11.881560599827676</v>
      </c>
      <c r="O34" s="12">
        <v>895</v>
      </c>
      <c r="P34" s="12">
        <v>12807</v>
      </c>
      <c r="Q34" s="16">
        <f t="shared" si="18"/>
        <v>6.988365737487312E-2</v>
      </c>
      <c r="R34" s="12">
        <v>12206</v>
      </c>
      <c r="S34" s="11">
        <f t="shared" si="10"/>
        <v>144576</v>
      </c>
      <c r="T34" s="13">
        <f t="shared" si="19"/>
        <v>8.4426184152279773E-2</v>
      </c>
      <c r="U34" s="11">
        <f t="shared" si="11"/>
        <v>4010</v>
      </c>
      <c r="V34" s="11">
        <f t="shared" si="12"/>
        <v>144576</v>
      </c>
      <c r="W34" s="16">
        <f t="shared" si="16"/>
        <v>2.7736277113767152E-2</v>
      </c>
      <c r="X34" s="5">
        <v>1116</v>
      </c>
      <c r="Y34" s="11">
        <f t="shared" si="13"/>
        <v>144576</v>
      </c>
      <c r="Z34" s="14">
        <f t="shared" si="17"/>
        <v>0.77191235059760954</v>
      </c>
    </row>
    <row r="35" spans="1:26" x14ac:dyDescent="0.25">
      <c r="A35" s="9">
        <v>33</v>
      </c>
      <c r="B35" s="10" t="s">
        <v>41</v>
      </c>
      <c r="C35" s="12">
        <v>7041</v>
      </c>
      <c r="D35" s="5">
        <v>75015</v>
      </c>
      <c r="E35" s="12">
        <v>5224</v>
      </c>
      <c r="F35" s="16">
        <f t="shared" si="14"/>
        <v>0.25805993466837096</v>
      </c>
      <c r="G35" s="12">
        <v>740</v>
      </c>
      <c r="H35" s="11">
        <f t="shared" si="6"/>
        <v>7041</v>
      </c>
      <c r="I35" s="16">
        <f t="shared" si="15"/>
        <v>0.10509870756994745</v>
      </c>
      <c r="J35" s="5">
        <v>39</v>
      </c>
      <c r="K35" s="5">
        <v>52101</v>
      </c>
      <c r="L35" s="27">
        <f t="shared" si="7"/>
        <v>7.4854609316519832E-4</v>
      </c>
      <c r="M35" s="4">
        <f t="shared" si="8"/>
        <v>75015</v>
      </c>
      <c r="N35" s="58">
        <f t="shared" si="9"/>
        <v>11.225443372521113</v>
      </c>
      <c r="O35" s="12">
        <v>740</v>
      </c>
      <c r="P35" s="12">
        <v>12293</v>
      </c>
      <c r="Q35" s="16">
        <f t="shared" si="18"/>
        <v>6.019686000162694E-2</v>
      </c>
      <c r="R35" s="12">
        <v>12061</v>
      </c>
      <c r="S35" s="11">
        <f t="shared" si="10"/>
        <v>75015</v>
      </c>
      <c r="T35" s="13">
        <f t="shared" si="19"/>
        <v>0.16078117709791376</v>
      </c>
      <c r="U35" s="11">
        <f t="shared" si="11"/>
        <v>5224</v>
      </c>
      <c r="V35" s="11">
        <f t="shared" si="12"/>
        <v>75015</v>
      </c>
      <c r="W35" s="16">
        <f t="shared" si="16"/>
        <v>6.9639405452242883E-2</v>
      </c>
      <c r="X35" s="5">
        <v>1869</v>
      </c>
      <c r="Y35" s="11">
        <f t="shared" si="13"/>
        <v>75015</v>
      </c>
      <c r="Z35" s="14">
        <f t="shared" si="17"/>
        <v>2.4915016996600681</v>
      </c>
    </row>
    <row r="36" spans="1:26" x14ac:dyDescent="0.25">
      <c r="A36" s="15">
        <v>34</v>
      </c>
      <c r="B36" s="10" t="s">
        <v>42</v>
      </c>
      <c r="C36" s="12">
        <v>338</v>
      </c>
      <c r="D36" s="5">
        <v>19153</v>
      </c>
      <c r="E36" s="12">
        <v>366</v>
      </c>
      <c r="F36" s="16">
        <f t="shared" si="14"/>
        <v>-8.2840236686390623E-2</v>
      </c>
      <c r="G36" s="12">
        <v>6</v>
      </c>
      <c r="H36" s="11">
        <f t="shared" si="6"/>
        <v>338</v>
      </c>
      <c r="I36" s="16">
        <f t="shared" si="15"/>
        <v>1.7751479289940829E-2</v>
      </c>
      <c r="J36" s="5">
        <v>102</v>
      </c>
      <c r="K36" s="5">
        <v>12246</v>
      </c>
      <c r="L36" s="13">
        <f t="shared" si="7"/>
        <v>8.3292503674669283E-3</v>
      </c>
      <c r="M36" s="4">
        <f t="shared" si="8"/>
        <v>19153</v>
      </c>
      <c r="N36" s="58">
        <f t="shared" si="9"/>
        <v>9.8602146403026616</v>
      </c>
      <c r="O36" s="12">
        <v>132</v>
      </c>
      <c r="P36" s="12">
        <v>2031</v>
      </c>
      <c r="Q36" s="16">
        <f t="shared" si="18"/>
        <v>6.4992614475627764E-2</v>
      </c>
      <c r="R36" s="12">
        <v>1627</v>
      </c>
      <c r="S36" s="11">
        <f t="shared" si="10"/>
        <v>19153</v>
      </c>
      <c r="T36" s="13">
        <f t="shared" si="19"/>
        <v>8.4947527802433045E-2</v>
      </c>
      <c r="U36" s="11">
        <f t="shared" si="11"/>
        <v>366</v>
      </c>
      <c r="V36" s="11">
        <f t="shared" si="12"/>
        <v>19153</v>
      </c>
      <c r="W36" s="16">
        <f t="shared" si="16"/>
        <v>1.9109277919908109E-2</v>
      </c>
      <c r="X36" s="5">
        <v>244</v>
      </c>
      <c r="Y36" s="11">
        <f t="shared" si="13"/>
        <v>19153</v>
      </c>
      <c r="Z36" s="14">
        <f t="shared" si="17"/>
        <v>1.2739518613272072</v>
      </c>
    </row>
    <row r="37" spans="1:26" x14ac:dyDescent="0.25">
      <c r="A37" s="9">
        <v>35</v>
      </c>
      <c r="B37" s="10" t="s">
        <v>50</v>
      </c>
      <c r="C37" s="12">
        <v>215</v>
      </c>
      <c r="D37" s="5">
        <v>16433</v>
      </c>
      <c r="E37" s="12">
        <v>201</v>
      </c>
      <c r="F37" s="16">
        <f t="shared" si="14"/>
        <v>6.5116279069767399E-2</v>
      </c>
      <c r="G37" s="12">
        <v>178</v>
      </c>
      <c r="H37" s="11">
        <f t="shared" si="6"/>
        <v>215</v>
      </c>
      <c r="I37" s="16">
        <f t="shared" si="15"/>
        <v>0.82790697674418601</v>
      </c>
      <c r="J37" s="5">
        <v>151</v>
      </c>
      <c r="K37" s="5">
        <v>11307</v>
      </c>
      <c r="L37" s="13">
        <f t="shared" si="7"/>
        <v>1.3354559122667375E-2</v>
      </c>
      <c r="M37" s="4">
        <f t="shared" si="8"/>
        <v>16433</v>
      </c>
      <c r="N37" s="58">
        <f t="shared" si="9"/>
        <v>9.7070467871812891</v>
      </c>
      <c r="O37" s="12">
        <v>178</v>
      </c>
      <c r="P37" s="12">
        <v>252</v>
      </c>
      <c r="Q37" s="16">
        <f t="shared" si="18"/>
        <v>0.70634920634920639</v>
      </c>
      <c r="R37" s="12">
        <v>3904</v>
      </c>
      <c r="S37" s="11">
        <f t="shared" si="10"/>
        <v>16433</v>
      </c>
      <c r="T37" s="13">
        <f t="shared" si="19"/>
        <v>0.23757074180003651</v>
      </c>
      <c r="U37" s="11">
        <f t="shared" si="11"/>
        <v>201</v>
      </c>
      <c r="V37" s="11">
        <f t="shared" si="12"/>
        <v>16433</v>
      </c>
      <c r="W37" s="16">
        <f t="shared" si="16"/>
        <v>1.2231485425667864E-2</v>
      </c>
      <c r="X37" s="5">
        <v>138</v>
      </c>
      <c r="Y37" s="11">
        <f t="shared" si="13"/>
        <v>16433</v>
      </c>
      <c r="Z37" s="14">
        <f t="shared" si="17"/>
        <v>0.83977362623988316</v>
      </c>
    </row>
    <row r="38" spans="1:26" x14ac:dyDescent="0.25">
      <c r="C38">
        <f>14221627+1307951</f>
        <v>15529578</v>
      </c>
      <c r="K38">
        <v>0.23</v>
      </c>
      <c r="X38" s="2"/>
      <c r="Y38" s="2"/>
    </row>
    <row r="39" spans="1:26" x14ac:dyDescent="0.25">
      <c r="K39">
        <f>(K30*K38)/100</f>
        <v>34.716200000000001</v>
      </c>
      <c r="O39">
        <f>1591318+203188</f>
        <v>1794506</v>
      </c>
      <c r="P39">
        <f>14221627+1307951</f>
        <v>15529578</v>
      </c>
    </row>
  </sheetData>
  <autoFilter ref="A1:Z37" xr:uid="{00000000-0009-0000-0000-000000000000}">
    <sortState xmlns:xlrd2="http://schemas.microsoft.com/office/spreadsheetml/2017/richdata2" ref="A4:Y38">
      <sortCondition ref="B1:B38"/>
    </sortState>
  </autoFilter>
  <mergeCells count="26">
    <mergeCell ref="X1:X2"/>
    <mergeCell ref="Y1:Y2"/>
    <mergeCell ref="J1:J2"/>
    <mergeCell ref="K1:K2"/>
    <mergeCell ref="C1:C2"/>
    <mergeCell ref="D1:D2"/>
    <mergeCell ref="F1:F2"/>
    <mergeCell ref="G1:G2"/>
    <mergeCell ref="E1:E2"/>
    <mergeCell ref="N1:N2"/>
    <mergeCell ref="Z1:Z2"/>
    <mergeCell ref="A1:A2"/>
    <mergeCell ref="R1:R2"/>
    <mergeCell ref="S1:S2"/>
    <mergeCell ref="T1:T2"/>
    <mergeCell ref="U1:U2"/>
    <mergeCell ref="W1:W2"/>
    <mergeCell ref="V1:V2"/>
    <mergeCell ref="H1:H2"/>
    <mergeCell ref="I1:I2"/>
    <mergeCell ref="L1:L2"/>
    <mergeCell ref="Q1:Q2"/>
    <mergeCell ref="P1:P2"/>
    <mergeCell ref="M1:M2"/>
    <mergeCell ref="O1:O2"/>
    <mergeCell ref="B1:B2"/>
  </mergeCells>
  <pageMargins left="0.13" right="0.2" top="0.74803149606299213" bottom="0.74803149606299213" header="0.32" footer="0.31496062992125984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40"/>
  <sheetViews>
    <sheetView workbookViewId="0">
      <pane xSplit="2" ySplit="2" topLeftCell="S20" activePane="bottomRight" state="frozen"/>
      <selection pane="topRight" activeCell="C1" sqref="C1"/>
      <selection pane="bottomLeft" activeCell="A3" sqref="A3"/>
      <selection pane="bottomRight" activeCell="Z3" sqref="Z3:Z37"/>
    </sheetView>
  </sheetViews>
  <sheetFormatPr defaultRowHeight="15" x14ac:dyDescent="0.25"/>
  <cols>
    <col min="1" max="1" width="5.140625" customWidth="1"/>
    <col min="2" max="2" width="40" customWidth="1"/>
    <col min="3" max="3" width="13" customWidth="1"/>
    <col min="4" max="4" width="8.28515625" customWidth="1"/>
    <col min="5" max="5" width="14.140625" customWidth="1"/>
    <col min="6" max="6" width="10.85546875" style="1" customWidth="1"/>
    <col min="7" max="7" width="15.42578125" customWidth="1"/>
    <col min="8" max="8" width="12.28515625" customWidth="1"/>
    <col min="9" max="9" width="8.7109375" customWidth="1"/>
    <col min="10" max="10" width="15" customWidth="1"/>
    <col min="11" max="11" width="15.85546875" customWidth="1"/>
    <col min="12" max="12" width="11.85546875" customWidth="1"/>
    <col min="13" max="13" width="9.5703125" customWidth="1"/>
    <col min="14" max="15" width="12.85546875" customWidth="1"/>
    <col min="16" max="16" width="11.7109375" customWidth="1"/>
    <col min="17" max="17" width="20" customWidth="1"/>
    <col min="18" max="18" width="16.5703125" customWidth="1"/>
    <col min="19" max="19" width="12.140625" customWidth="1"/>
    <col min="20" max="20" width="20" customWidth="1"/>
    <col min="21" max="22" width="11.85546875" customWidth="1"/>
    <col min="23" max="23" width="20" customWidth="1"/>
    <col min="24" max="24" width="17" customWidth="1"/>
    <col min="25" max="25" width="16.7109375" customWidth="1"/>
    <col min="26" max="26" width="20" customWidth="1"/>
  </cols>
  <sheetData>
    <row r="1" spans="1:27" ht="15.75" customHeight="1" x14ac:dyDescent="0.25">
      <c r="A1" s="31" t="s">
        <v>20</v>
      </c>
      <c r="B1" s="31" t="s">
        <v>0</v>
      </c>
      <c r="C1" s="39" t="s">
        <v>5</v>
      </c>
      <c r="D1" s="39" t="s">
        <v>6</v>
      </c>
      <c r="E1" s="54" t="s">
        <v>7</v>
      </c>
      <c r="F1" s="52" t="s">
        <v>4</v>
      </c>
      <c r="G1" s="39" t="s">
        <v>8</v>
      </c>
      <c r="H1" s="39" t="s">
        <v>9</v>
      </c>
      <c r="I1" s="41" t="s">
        <v>10</v>
      </c>
      <c r="J1" s="50" t="s">
        <v>52</v>
      </c>
      <c r="K1" s="50" t="s">
        <v>53</v>
      </c>
      <c r="L1" s="43" t="s">
        <v>11</v>
      </c>
      <c r="M1" s="46" t="s">
        <v>3</v>
      </c>
      <c r="N1" s="56" t="s">
        <v>59</v>
      </c>
      <c r="O1" s="45" t="s">
        <v>13</v>
      </c>
      <c r="P1" s="45" t="s">
        <v>14</v>
      </c>
      <c r="Q1" s="37" t="s">
        <v>12</v>
      </c>
      <c r="R1" s="33" t="s">
        <v>15</v>
      </c>
      <c r="S1" s="35" t="s">
        <v>6</v>
      </c>
      <c r="T1" s="37" t="s">
        <v>16</v>
      </c>
      <c r="U1" s="35" t="s">
        <v>17</v>
      </c>
      <c r="V1" s="35" t="s">
        <v>6</v>
      </c>
      <c r="W1" s="37" t="s">
        <v>18</v>
      </c>
      <c r="X1" s="48" t="s">
        <v>1</v>
      </c>
      <c r="Y1" s="48" t="s">
        <v>2</v>
      </c>
      <c r="Z1" s="29" t="s">
        <v>19</v>
      </c>
    </row>
    <row r="2" spans="1:27" ht="48.75" customHeight="1" thickBot="1" x14ac:dyDescent="0.3">
      <c r="A2" s="32"/>
      <c r="B2" s="32"/>
      <c r="C2" s="40"/>
      <c r="D2" s="40"/>
      <c r="E2" s="55"/>
      <c r="F2" s="53"/>
      <c r="G2" s="40"/>
      <c r="H2" s="40"/>
      <c r="I2" s="42"/>
      <c r="J2" s="51"/>
      <c r="K2" s="51"/>
      <c r="L2" s="44"/>
      <c r="M2" s="47"/>
      <c r="N2" s="57"/>
      <c r="O2" s="36"/>
      <c r="P2" s="36"/>
      <c r="Q2" s="38"/>
      <c r="R2" s="34"/>
      <c r="S2" s="36"/>
      <c r="T2" s="38"/>
      <c r="U2" s="36"/>
      <c r="V2" s="36"/>
      <c r="W2" s="38"/>
      <c r="X2" s="49"/>
      <c r="Y2" s="49"/>
      <c r="Z2" s="30"/>
    </row>
    <row r="3" spans="1:27" x14ac:dyDescent="0.25">
      <c r="A3" s="9">
        <v>1</v>
      </c>
      <c r="B3" s="10" t="s">
        <v>22</v>
      </c>
      <c r="C3" s="11">
        <v>123</v>
      </c>
      <c r="D3" s="4">
        <v>4217</v>
      </c>
      <c r="E3" s="11">
        <v>113</v>
      </c>
      <c r="F3" s="25">
        <f t="shared" ref="F3:F19" si="0">((C3/D3)-(E3/D3))/(C3/D3)</f>
        <v>8.1300813008130052E-2</v>
      </c>
      <c r="G3" s="12">
        <v>4</v>
      </c>
      <c r="H3" s="11">
        <f>C3</f>
        <v>123</v>
      </c>
      <c r="I3" s="25">
        <f t="shared" ref="I3:I18" si="1">G3/H3</f>
        <v>3.2520325203252036E-2</v>
      </c>
      <c r="J3" s="7">
        <v>29</v>
      </c>
      <c r="K3" s="7">
        <v>2745</v>
      </c>
      <c r="L3" s="13">
        <f>(J3/K3)*100</f>
        <v>1.0564663023679417</v>
      </c>
      <c r="M3" s="4">
        <f>D3</f>
        <v>4217</v>
      </c>
      <c r="N3" s="58">
        <f>LN(M3)</f>
        <v>8.3468792537465593</v>
      </c>
      <c r="O3" s="11">
        <v>7382</v>
      </c>
      <c r="P3" s="11">
        <v>407736</v>
      </c>
      <c r="Q3" s="13">
        <f t="shared" ref="Q3:Q20" si="2">O3/P3</f>
        <v>1.8104852159240292E-2</v>
      </c>
      <c r="R3" s="11">
        <v>567</v>
      </c>
      <c r="S3" s="4">
        <f>D3</f>
        <v>4217</v>
      </c>
      <c r="T3" s="13">
        <f t="shared" ref="T3:T20" si="3">R3/S3</f>
        <v>0.13445577424709509</v>
      </c>
      <c r="U3" s="11">
        <f t="shared" ref="U3:U12" si="4">E3</f>
        <v>113</v>
      </c>
      <c r="V3" s="4">
        <f>D3</f>
        <v>4217</v>
      </c>
      <c r="W3" s="13">
        <f t="shared" ref="W3:W20" si="5">U3/V3</f>
        <v>2.6796300687692672E-2</v>
      </c>
      <c r="X3" s="3">
        <v>4</v>
      </c>
      <c r="Y3" s="4">
        <f>D3</f>
        <v>4217</v>
      </c>
      <c r="Z3" s="14">
        <f t="shared" ref="Z3:Z19" si="6">(X3/Y3)*100</f>
        <v>9.4854161726345754E-2</v>
      </c>
      <c r="AA3" s="21"/>
    </row>
    <row r="4" spans="1:27" x14ac:dyDescent="0.25">
      <c r="A4" s="15">
        <v>2</v>
      </c>
      <c r="B4" s="10" t="s">
        <v>44</v>
      </c>
      <c r="C4" s="12">
        <v>1004</v>
      </c>
      <c r="D4" s="5">
        <v>25119</v>
      </c>
      <c r="E4" s="12">
        <v>1019</v>
      </c>
      <c r="F4" s="16">
        <f t="shared" si="0"/>
        <v>-1.4940239043824679E-2</v>
      </c>
      <c r="G4" s="12">
        <v>27</v>
      </c>
      <c r="H4" s="11">
        <f t="shared" ref="H4:H37" si="7">C4</f>
        <v>1004</v>
      </c>
      <c r="I4" s="16">
        <f t="shared" si="1"/>
        <v>2.6892430278884463E-2</v>
      </c>
      <c r="J4" s="5">
        <v>333</v>
      </c>
      <c r="K4" s="5">
        <v>17113</v>
      </c>
      <c r="L4" s="13">
        <f>(J4/K4)*100</f>
        <v>1.9458890901653714</v>
      </c>
      <c r="M4" s="4">
        <f t="shared" ref="M4:M37" si="8">D4</f>
        <v>25119</v>
      </c>
      <c r="N4" s="58">
        <f t="shared" ref="N4:N37" si="9">LN(M4)</f>
        <v>10.131379810872541</v>
      </c>
      <c r="O4" s="12">
        <v>109</v>
      </c>
      <c r="P4" s="12">
        <v>2415</v>
      </c>
      <c r="Q4" s="17">
        <f t="shared" si="2"/>
        <v>4.5134575569358175E-2</v>
      </c>
      <c r="R4" s="12">
        <v>2766</v>
      </c>
      <c r="S4" s="4">
        <f t="shared" ref="S4:S37" si="10">D4</f>
        <v>25119</v>
      </c>
      <c r="T4" s="13">
        <f t="shared" si="3"/>
        <v>0.11011584856085035</v>
      </c>
      <c r="U4" s="11">
        <f t="shared" si="4"/>
        <v>1019</v>
      </c>
      <c r="V4" s="4">
        <f t="shared" ref="V4:V37" si="11">D4</f>
        <v>25119</v>
      </c>
      <c r="W4" s="17">
        <f t="shared" si="5"/>
        <v>4.0566901548628527E-2</v>
      </c>
      <c r="X4" s="4">
        <v>71</v>
      </c>
      <c r="Y4" s="4">
        <f t="shared" ref="Y4:Y37" si="12">D4</f>
        <v>25119</v>
      </c>
      <c r="Z4" s="14">
        <f t="shared" si="6"/>
        <v>0.2826545642740555</v>
      </c>
      <c r="AA4" s="21"/>
    </row>
    <row r="5" spans="1:27" x14ac:dyDescent="0.25">
      <c r="A5" s="9">
        <v>3</v>
      </c>
      <c r="B5" s="10" t="s">
        <v>26</v>
      </c>
      <c r="C5" s="12">
        <v>2897</v>
      </c>
      <c r="D5" s="5">
        <v>94367</v>
      </c>
      <c r="E5" s="12">
        <v>2542</v>
      </c>
      <c r="F5" s="20">
        <f t="shared" si="0"/>
        <v>0.12254055919917158</v>
      </c>
      <c r="G5" s="12">
        <v>886</v>
      </c>
      <c r="H5" s="11">
        <f t="shared" si="7"/>
        <v>2897</v>
      </c>
      <c r="I5" s="20">
        <f t="shared" si="1"/>
        <v>0.30583362098722816</v>
      </c>
      <c r="J5" s="8">
        <v>897</v>
      </c>
      <c r="K5" s="8">
        <v>64863</v>
      </c>
      <c r="L5" s="13">
        <f t="shared" ref="L5" si="13">(J5/K5)*100</f>
        <v>1.3829147587993154</v>
      </c>
      <c r="M5" s="4">
        <f t="shared" si="8"/>
        <v>94367</v>
      </c>
      <c r="N5" s="58">
        <f t="shared" si="9"/>
        <v>11.454946714746377</v>
      </c>
      <c r="O5" s="12">
        <v>1178</v>
      </c>
      <c r="P5" s="12">
        <v>8304</v>
      </c>
      <c r="Q5" s="13">
        <f t="shared" si="2"/>
        <v>0.14185934489402696</v>
      </c>
      <c r="R5" s="12">
        <v>7535</v>
      </c>
      <c r="S5" s="4">
        <f t="shared" si="10"/>
        <v>94367</v>
      </c>
      <c r="T5" s="13">
        <f t="shared" si="3"/>
        <v>7.9847828160267892E-2</v>
      </c>
      <c r="U5" s="11">
        <f t="shared" si="4"/>
        <v>2542</v>
      </c>
      <c r="V5" s="4">
        <f t="shared" si="11"/>
        <v>94367</v>
      </c>
      <c r="W5" s="13">
        <f t="shared" si="5"/>
        <v>2.6937382771519705E-2</v>
      </c>
      <c r="X5" s="3">
        <v>964</v>
      </c>
      <c r="Y5" s="4">
        <f t="shared" si="12"/>
        <v>94367</v>
      </c>
      <c r="Z5" s="14">
        <f t="shared" si="6"/>
        <v>1.0215435480623525</v>
      </c>
      <c r="AA5" s="21"/>
    </row>
    <row r="6" spans="1:27" x14ac:dyDescent="0.25">
      <c r="A6" s="15">
        <v>4</v>
      </c>
      <c r="B6" s="10" t="s">
        <v>36</v>
      </c>
      <c r="C6" s="12">
        <v>270</v>
      </c>
      <c r="D6" s="5">
        <v>6567</v>
      </c>
      <c r="E6" s="12">
        <v>190</v>
      </c>
      <c r="F6" s="16">
        <f t="shared" si="0"/>
        <v>0.29629629629629634</v>
      </c>
      <c r="G6" s="12">
        <v>4</v>
      </c>
      <c r="H6" s="11">
        <f t="shared" si="7"/>
        <v>270</v>
      </c>
      <c r="I6" s="16">
        <f t="shared" si="1"/>
        <v>1.4814814814814815E-2</v>
      </c>
      <c r="J6" s="5">
        <v>25</v>
      </c>
      <c r="K6" s="5">
        <v>4293</v>
      </c>
      <c r="L6" s="13">
        <f t="shared" ref="L6:L37" si="14">(J6/K6)*100</f>
        <v>0.58234334963894718</v>
      </c>
      <c r="M6" s="4">
        <f t="shared" si="8"/>
        <v>6567</v>
      </c>
      <c r="N6" s="58">
        <f t="shared" si="9"/>
        <v>8.789812386190972</v>
      </c>
      <c r="O6" s="12">
        <v>26</v>
      </c>
      <c r="P6" s="12">
        <v>661</v>
      </c>
      <c r="Q6" s="17">
        <f t="shared" si="2"/>
        <v>3.9334341906202726E-2</v>
      </c>
      <c r="R6" s="12">
        <v>1234</v>
      </c>
      <c r="S6" s="4">
        <f t="shared" si="10"/>
        <v>6567</v>
      </c>
      <c r="T6" s="13">
        <f t="shared" si="3"/>
        <v>0.1879092431856251</v>
      </c>
      <c r="U6" s="11">
        <f t="shared" si="4"/>
        <v>190</v>
      </c>
      <c r="V6" s="4">
        <f t="shared" si="11"/>
        <v>6567</v>
      </c>
      <c r="W6" s="17">
        <f t="shared" si="5"/>
        <v>2.8932541495355565E-2</v>
      </c>
      <c r="X6" s="4">
        <v>57</v>
      </c>
      <c r="Y6" s="4">
        <f t="shared" si="12"/>
        <v>6567</v>
      </c>
      <c r="Z6" s="14">
        <f t="shared" si="6"/>
        <v>0.86797624486066693</v>
      </c>
      <c r="AA6" s="21"/>
    </row>
    <row r="7" spans="1:27" x14ac:dyDescent="0.25">
      <c r="A7" s="9">
        <v>5</v>
      </c>
      <c r="B7" s="10" t="s">
        <v>24</v>
      </c>
      <c r="C7" s="12">
        <v>292</v>
      </c>
      <c r="D7" s="5">
        <v>12159</v>
      </c>
      <c r="E7" s="12">
        <v>215</v>
      </c>
      <c r="F7" s="20">
        <f t="shared" si="0"/>
        <v>0.2636986301369863</v>
      </c>
      <c r="G7" s="12">
        <v>42</v>
      </c>
      <c r="H7" s="11">
        <f t="shared" si="7"/>
        <v>292</v>
      </c>
      <c r="I7" s="20">
        <f t="shared" si="1"/>
        <v>0.14383561643835616</v>
      </c>
      <c r="J7" s="8">
        <v>48</v>
      </c>
      <c r="K7" s="8">
        <v>6045</v>
      </c>
      <c r="L7" s="13">
        <f t="shared" si="14"/>
        <v>0.79404466501240689</v>
      </c>
      <c r="M7" s="4">
        <f t="shared" si="8"/>
        <v>12159</v>
      </c>
      <c r="N7" s="58">
        <f t="shared" si="9"/>
        <v>9.4058249152964191</v>
      </c>
      <c r="O7" s="12">
        <v>42</v>
      </c>
      <c r="P7" s="12">
        <v>1121</v>
      </c>
      <c r="Q7" s="13">
        <f t="shared" si="2"/>
        <v>3.7466547725245318E-2</v>
      </c>
      <c r="R7" s="12">
        <v>1053</v>
      </c>
      <c r="S7" s="4">
        <f t="shared" si="10"/>
        <v>12159</v>
      </c>
      <c r="T7" s="13">
        <f t="shared" si="3"/>
        <v>8.6602516654330122E-2</v>
      </c>
      <c r="U7" s="11">
        <f t="shared" si="4"/>
        <v>215</v>
      </c>
      <c r="V7" s="4">
        <f t="shared" si="11"/>
        <v>12159</v>
      </c>
      <c r="W7" s="13">
        <f t="shared" si="5"/>
        <v>1.7682375195328563E-2</v>
      </c>
      <c r="X7" s="3">
        <v>91</v>
      </c>
      <c r="Y7" s="4">
        <f t="shared" si="12"/>
        <v>12159</v>
      </c>
      <c r="Z7" s="14">
        <f t="shared" si="6"/>
        <v>0.74841681059297649</v>
      </c>
      <c r="AA7" s="21"/>
    </row>
    <row r="8" spans="1:27" x14ac:dyDescent="0.25">
      <c r="A8" s="15">
        <v>6</v>
      </c>
      <c r="B8" s="10" t="s">
        <v>25</v>
      </c>
      <c r="C8" s="12">
        <v>35870</v>
      </c>
      <c r="D8" s="5">
        <v>594373</v>
      </c>
      <c r="E8" s="12">
        <v>25220</v>
      </c>
      <c r="F8" s="20">
        <f t="shared" si="0"/>
        <v>0.29690549205464178</v>
      </c>
      <c r="G8" s="12">
        <v>8356</v>
      </c>
      <c r="H8" s="11">
        <f t="shared" si="7"/>
        <v>35870</v>
      </c>
      <c r="I8" s="20">
        <f t="shared" si="1"/>
        <v>0.23295232785057152</v>
      </c>
      <c r="J8" s="8">
        <v>1524</v>
      </c>
      <c r="K8" s="8">
        <v>388008</v>
      </c>
      <c r="L8" s="13">
        <f t="shared" si="14"/>
        <v>0.39277540669264549</v>
      </c>
      <c r="M8" s="4">
        <f t="shared" si="8"/>
        <v>594373</v>
      </c>
      <c r="N8" s="58">
        <f t="shared" si="9"/>
        <v>13.295262347397056</v>
      </c>
      <c r="O8" s="12">
        <v>47876</v>
      </c>
      <c r="P8" s="12">
        <v>47082</v>
      </c>
      <c r="Q8" s="13">
        <f t="shared" si="2"/>
        <v>1.0168641943842658</v>
      </c>
      <c r="R8" s="12">
        <v>89625</v>
      </c>
      <c r="S8" s="4">
        <f t="shared" si="10"/>
        <v>594373</v>
      </c>
      <c r="T8" s="13">
        <f t="shared" si="3"/>
        <v>0.15078915092038164</v>
      </c>
      <c r="U8" s="11">
        <f t="shared" si="4"/>
        <v>25220</v>
      </c>
      <c r="V8" s="4">
        <f t="shared" si="11"/>
        <v>594373</v>
      </c>
      <c r="W8" s="13">
        <f t="shared" si="5"/>
        <v>4.2431267907526084E-2</v>
      </c>
      <c r="X8" s="3">
        <v>18036</v>
      </c>
      <c r="Y8" s="4">
        <f t="shared" si="12"/>
        <v>594373</v>
      </c>
      <c r="Z8" s="14">
        <f t="shared" si="6"/>
        <v>3.0344581601115799</v>
      </c>
      <c r="AA8" s="21"/>
    </row>
    <row r="9" spans="1:27" x14ac:dyDescent="0.25">
      <c r="A9" s="9">
        <v>7</v>
      </c>
      <c r="B9" s="10" t="s">
        <v>37</v>
      </c>
      <c r="C9" s="12">
        <v>11386</v>
      </c>
      <c r="D9" s="5">
        <v>238849</v>
      </c>
      <c r="E9" s="12">
        <v>7683</v>
      </c>
      <c r="F9" s="16">
        <f t="shared" si="0"/>
        <v>0.32522395924819958</v>
      </c>
      <c r="G9" s="12">
        <v>1718</v>
      </c>
      <c r="H9" s="11">
        <f t="shared" si="7"/>
        <v>11386</v>
      </c>
      <c r="I9" s="16">
        <f t="shared" si="1"/>
        <v>0.15088705427718249</v>
      </c>
      <c r="J9" s="5">
        <v>9667</v>
      </c>
      <c r="K9" s="5">
        <v>163683</v>
      </c>
      <c r="L9" s="13">
        <f t="shared" si="14"/>
        <v>5.9059279216534399</v>
      </c>
      <c r="M9" s="4">
        <f t="shared" si="8"/>
        <v>238849</v>
      </c>
      <c r="N9" s="58">
        <f t="shared" si="9"/>
        <v>12.383586832081271</v>
      </c>
      <c r="O9" s="12">
        <v>1686</v>
      </c>
      <c r="P9" s="12">
        <v>22320</v>
      </c>
      <c r="Q9" s="17">
        <f t="shared" si="2"/>
        <v>7.5537634408602145E-2</v>
      </c>
      <c r="R9" s="12">
        <v>28679</v>
      </c>
      <c r="S9" s="4">
        <f t="shared" si="10"/>
        <v>238849</v>
      </c>
      <c r="T9" s="13">
        <f t="shared" si="3"/>
        <v>0.1200716770846853</v>
      </c>
      <c r="U9" s="11">
        <f t="shared" si="4"/>
        <v>7683</v>
      </c>
      <c r="V9" s="4">
        <f t="shared" si="11"/>
        <v>238849</v>
      </c>
      <c r="W9" s="17">
        <f t="shared" si="5"/>
        <v>3.216676645077015E-2</v>
      </c>
      <c r="X9" s="4">
        <v>428</v>
      </c>
      <c r="Y9" s="4">
        <f t="shared" si="12"/>
        <v>238849</v>
      </c>
      <c r="Z9" s="14">
        <f t="shared" si="6"/>
        <v>0.17919271171325815</v>
      </c>
      <c r="AA9" s="21"/>
    </row>
    <row r="10" spans="1:27" x14ac:dyDescent="0.25">
      <c r="A10" s="15">
        <v>8</v>
      </c>
      <c r="B10" s="10" t="s">
        <v>31</v>
      </c>
      <c r="C10" s="12">
        <v>13650</v>
      </c>
      <c r="D10" s="5">
        <v>188057</v>
      </c>
      <c r="E10" s="12">
        <v>14313</v>
      </c>
      <c r="F10" s="16">
        <f t="shared" si="0"/>
        <v>-4.8571428571428682E-2</v>
      </c>
      <c r="G10" s="12">
        <v>1621</v>
      </c>
      <c r="H10" s="11">
        <f t="shared" si="7"/>
        <v>13650</v>
      </c>
      <c r="I10" s="16">
        <f t="shared" si="1"/>
        <v>0.11875457875457876</v>
      </c>
      <c r="J10" s="5">
        <v>1730</v>
      </c>
      <c r="K10" s="5">
        <v>99483</v>
      </c>
      <c r="L10" s="13">
        <f t="shared" si="14"/>
        <v>1.7389905813053486</v>
      </c>
      <c r="M10" s="4">
        <f t="shared" si="8"/>
        <v>188057</v>
      </c>
      <c r="N10" s="58">
        <f t="shared" si="9"/>
        <v>12.144500387348197</v>
      </c>
      <c r="O10" s="12">
        <v>4082</v>
      </c>
      <c r="P10" s="12">
        <v>22421</v>
      </c>
      <c r="Q10" s="17">
        <f t="shared" si="2"/>
        <v>0.18206146023816958</v>
      </c>
      <c r="R10" s="12">
        <v>34215</v>
      </c>
      <c r="S10" s="4">
        <f t="shared" si="10"/>
        <v>188057</v>
      </c>
      <c r="T10" s="13">
        <f t="shared" si="3"/>
        <v>0.18193951833752534</v>
      </c>
      <c r="U10" s="11">
        <f t="shared" si="4"/>
        <v>14313</v>
      </c>
      <c r="V10" s="4">
        <f t="shared" si="11"/>
        <v>188057</v>
      </c>
      <c r="W10" s="17">
        <f t="shared" si="5"/>
        <v>7.6109902848604416E-2</v>
      </c>
      <c r="X10" s="4">
        <v>2469</v>
      </c>
      <c r="Y10" s="4">
        <f t="shared" si="12"/>
        <v>188057</v>
      </c>
      <c r="Z10" s="14">
        <f t="shared" si="6"/>
        <v>1.3128998122909543</v>
      </c>
      <c r="AA10" s="21"/>
    </row>
    <row r="11" spans="1:27" x14ac:dyDescent="0.25">
      <c r="A11" s="9">
        <v>9</v>
      </c>
      <c r="B11" s="10" t="s">
        <v>43</v>
      </c>
      <c r="C11" s="12">
        <v>66</v>
      </c>
      <c r="D11" s="5">
        <v>2074</v>
      </c>
      <c r="E11" s="12">
        <v>52</v>
      </c>
      <c r="F11" s="16">
        <f t="shared" si="0"/>
        <v>0.21212121212121224</v>
      </c>
      <c r="G11" s="12">
        <v>1</v>
      </c>
      <c r="H11" s="11">
        <f t="shared" si="7"/>
        <v>66</v>
      </c>
      <c r="I11" s="16">
        <f t="shared" si="1"/>
        <v>1.5151515151515152E-2</v>
      </c>
      <c r="J11" s="5">
        <v>3</v>
      </c>
      <c r="K11" s="5">
        <v>1136</v>
      </c>
      <c r="L11" s="13">
        <f t="shared" si="14"/>
        <v>0.2640845070422535</v>
      </c>
      <c r="M11" s="4">
        <f t="shared" si="8"/>
        <v>2074</v>
      </c>
      <c r="N11" s="58">
        <f t="shared" si="9"/>
        <v>7.6372343887894729</v>
      </c>
      <c r="O11" s="12">
        <v>2</v>
      </c>
      <c r="P11" s="12">
        <v>185</v>
      </c>
      <c r="Q11" s="16">
        <f t="shared" si="2"/>
        <v>1.0810810810810811E-2</v>
      </c>
      <c r="R11" s="12">
        <v>433</v>
      </c>
      <c r="S11" s="4">
        <f t="shared" si="10"/>
        <v>2074</v>
      </c>
      <c r="T11" s="13">
        <f t="shared" si="3"/>
        <v>0.20877531340405014</v>
      </c>
      <c r="U11" s="11">
        <f t="shared" si="4"/>
        <v>52</v>
      </c>
      <c r="V11" s="4">
        <f t="shared" si="11"/>
        <v>2074</v>
      </c>
      <c r="W11" s="16">
        <f t="shared" si="5"/>
        <v>2.5072324011571841E-2</v>
      </c>
      <c r="X11" s="5">
        <v>14</v>
      </c>
      <c r="Y11" s="4">
        <f t="shared" si="12"/>
        <v>2074</v>
      </c>
      <c r="Z11" s="14">
        <f t="shared" si="6"/>
        <v>0.67502410800385726</v>
      </c>
      <c r="AA11" s="21"/>
    </row>
    <row r="12" spans="1:27" x14ac:dyDescent="0.25">
      <c r="A12" s="15">
        <v>10</v>
      </c>
      <c r="B12" s="10" t="s">
        <v>58</v>
      </c>
      <c r="C12" s="12">
        <v>92</v>
      </c>
      <c r="D12" s="5">
        <v>2079</v>
      </c>
      <c r="E12" s="12">
        <v>85</v>
      </c>
      <c r="F12" s="16">
        <f t="shared" si="0"/>
        <v>7.6086956521739094E-2</v>
      </c>
      <c r="G12" s="12">
        <v>2</v>
      </c>
      <c r="H12" s="11">
        <f t="shared" si="7"/>
        <v>92</v>
      </c>
      <c r="I12" s="16">
        <f t="shared" si="1"/>
        <v>2.1739130434782608E-2</v>
      </c>
      <c r="J12" s="8">
        <v>23</v>
      </c>
      <c r="K12" s="8">
        <v>1454</v>
      </c>
      <c r="L12" s="13">
        <f t="shared" si="14"/>
        <v>1.5818431911966988</v>
      </c>
      <c r="M12" s="4">
        <f t="shared" si="8"/>
        <v>2079</v>
      </c>
      <c r="N12" s="58">
        <f t="shared" si="9"/>
        <v>7.6396422878580132</v>
      </c>
      <c r="O12" s="12">
        <v>7</v>
      </c>
      <c r="P12" s="12">
        <v>240</v>
      </c>
      <c r="Q12" s="16">
        <f t="shared" si="2"/>
        <v>2.9166666666666667E-2</v>
      </c>
      <c r="R12" s="12">
        <v>376</v>
      </c>
      <c r="S12" s="4">
        <f t="shared" si="10"/>
        <v>2079</v>
      </c>
      <c r="T12" s="13">
        <f t="shared" si="3"/>
        <v>0.18085618085618085</v>
      </c>
      <c r="U12" s="11">
        <f t="shared" si="4"/>
        <v>85</v>
      </c>
      <c r="V12" s="4">
        <f t="shared" si="11"/>
        <v>2079</v>
      </c>
      <c r="W12" s="16">
        <f t="shared" si="5"/>
        <v>4.0885040885040885E-2</v>
      </c>
      <c r="X12" s="6">
        <v>-46</v>
      </c>
      <c r="Y12" s="4">
        <f t="shared" si="12"/>
        <v>2079</v>
      </c>
      <c r="Z12" s="14">
        <f t="shared" si="6"/>
        <v>-2.2126022126022127</v>
      </c>
      <c r="AA12" s="21"/>
    </row>
    <row r="13" spans="1:27" x14ac:dyDescent="0.25">
      <c r="A13" s="9">
        <v>11</v>
      </c>
      <c r="B13" s="10" t="s">
        <v>32</v>
      </c>
      <c r="C13" s="12">
        <v>76340</v>
      </c>
      <c r="D13" s="5">
        <v>2082</v>
      </c>
      <c r="E13" s="12">
        <v>58925</v>
      </c>
      <c r="F13" s="16">
        <f t="shared" si="0"/>
        <v>0.22812418129421008</v>
      </c>
      <c r="G13" s="12">
        <v>1590</v>
      </c>
      <c r="H13" s="11">
        <f t="shared" si="7"/>
        <v>76340</v>
      </c>
      <c r="I13" s="16">
        <f t="shared" si="1"/>
        <v>2.0827875294734084E-2</v>
      </c>
      <c r="J13" s="5">
        <v>2112</v>
      </c>
      <c r="K13" s="5">
        <v>1456</v>
      </c>
      <c r="L13" s="13">
        <f>(J13/K13)</f>
        <v>1.4505494505494505</v>
      </c>
      <c r="M13" s="4">
        <f t="shared" si="8"/>
        <v>2082</v>
      </c>
      <c r="N13" s="58">
        <f t="shared" si="9"/>
        <v>7.6410842491749138</v>
      </c>
      <c r="O13" s="12">
        <v>3890</v>
      </c>
      <c r="P13" s="12">
        <v>225040</v>
      </c>
      <c r="Q13" s="16">
        <f t="shared" si="2"/>
        <v>1.7285815854959117E-2</v>
      </c>
      <c r="R13" s="12">
        <v>319</v>
      </c>
      <c r="S13" s="4">
        <f t="shared" si="10"/>
        <v>2082</v>
      </c>
      <c r="T13" s="13">
        <f t="shared" si="3"/>
        <v>0.15321805955811718</v>
      </c>
      <c r="U13" s="11">
        <v>59</v>
      </c>
      <c r="V13" s="4">
        <f t="shared" si="11"/>
        <v>2082</v>
      </c>
      <c r="W13" s="16">
        <f t="shared" si="5"/>
        <v>2.8338136407300672E-2</v>
      </c>
      <c r="X13" s="5">
        <v>17</v>
      </c>
      <c r="Y13" s="4">
        <f t="shared" si="12"/>
        <v>2082</v>
      </c>
      <c r="Z13" s="14">
        <f t="shared" si="6"/>
        <v>0.81652257444764653</v>
      </c>
      <c r="AA13" s="21"/>
    </row>
    <row r="14" spans="1:27" x14ac:dyDescent="0.25">
      <c r="A14" s="15">
        <v>12</v>
      </c>
      <c r="B14" s="19" t="s">
        <v>55</v>
      </c>
      <c r="C14" s="12">
        <v>6488</v>
      </c>
      <c r="D14" s="5">
        <v>157619</v>
      </c>
      <c r="E14" s="12">
        <v>5030</v>
      </c>
      <c r="F14" s="16">
        <f t="shared" si="0"/>
        <v>0.2247225647348951</v>
      </c>
      <c r="G14" s="12">
        <v>824</v>
      </c>
      <c r="H14" s="11">
        <f t="shared" si="7"/>
        <v>6488</v>
      </c>
      <c r="I14" s="16">
        <f t="shared" si="1"/>
        <v>0.12700369913686807</v>
      </c>
      <c r="J14" s="5">
        <v>147</v>
      </c>
      <c r="K14" s="5">
        <v>102330</v>
      </c>
      <c r="L14" s="13">
        <f t="shared" si="14"/>
        <v>0.14365288771621226</v>
      </c>
      <c r="M14" s="4">
        <f t="shared" si="8"/>
        <v>157619</v>
      </c>
      <c r="N14" s="58">
        <f t="shared" si="9"/>
        <v>11.967936007514973</v>
      </c>
      <c r="O14" s="12">
        <v>2614</v>
      </c>
      <c r="P14" s="12">
        <v>13905</v>
      </c>
      <c r="Q14" s="16">
        <f t="shared" si="2"/>
        <v>0.18798993167925207</v>
      </c>
      <c r="R14" s="12">
        <v>15743</v>
      </c>
      <c r="S14" s="4">
        <f t="shared" si="10"/>
        <v>157619</v>
      </c>
      <c r="T14" s="13">
        <f t="shared" si="3"/>
        <v>9.9880090598214677E-2</v>
      </c>
      <c r="U14" s="11">
        <f t="shared" ref="U14:U25" si="15">E14</f>
        <v>5030</v>
      </c>
      <c r="V14" s="4">
        <f t="shared" si="11"/>
        <v>157619</v>
      </c>
      <c r="W14" s="16">
        <f t="shared" si="5"/>
        <v>3.1912396348156E-2</v>
      </c>
      <c r="X14" s="5">
        <v>1144</v>
      </c>
      <c r="Y14" s="4">
        <f t="shared" si="12"/>
        <v>157619</v>
      </c>
      <c r="Z14" s="14">
        <f t="shared" si="6"/>
        <v>0.72580082350478048</v>
      </c>
      <c r="AA14" s="21"/>
    </row>
    <row r="15" spans="1:27" x14ac:dyDescent="0.25">
      <c r="A15" s="9">
        <v>13</v>
      </c>
      <c r="B15" s="19" t="s">
        <v>57</v>
      </c>
      <c r="C15" s="12">
        <v>34384</v>
      </c>
      <c r="D15" s="5">
        <v>745647</v>
      </c>
      <c r="E15" s="12">
        <v>38688</v>
      </c>
      <c r="F15" s="16">
        <f t="shared" si="0"/>
        <v>-0.12517449976733364</v>
      </c>
      <c r="G15" s="12">
        <v>123</v>
      </c>
      <c r="H15" s="11">
        <f t="shared" si="7"/>
        <v>34384</v>
      </c>
      <c r="I15" s="16">
        <f t="shared" si="1"/>
        <v>3.5772452303396928E-3</v>
      </c>
      <c r="J15" s="5">
        <v>7925</v>
      </c>
      <c r="K15" s="5">
        <v>466162</v>
      </c>
      <c r="L15" s="13">
        <f t="shared" si="14"/>
        <v>1.7000527713541644</v>
      </c>
      <c r="M15" s="4">
        <f t="shared" si="8"/>
        <v>745647</v>
      </c>
      <c r="N15" s="58">
        <f t="shared" si="9"/>
        <v>13.522007576847489</v>
      </c>
      <c r="O15" s="12">
        <v>3855</v>
      </c>
      <c r="P15" s="12">
        <v>94670</v>
      </c>
      <c r="Q15" s="16">
        <f t="shared" si="2"/>
        <v>4.0720397169113763E-2</v>
      </c>
      <c r="R15" s="12">
        <v>107214</v>
      </c>
      <c r="S15" s="4">
        <f t="shared" si="10"/>
        <v>745647</v>
      </c>
      <c r="T15" s="13">
        <f t="shared" si="3"/>
        <v>0.14378653706110264</v>
      </c>
      <c r="U15" s="11">
        <f t="shared" si="15"/>
        <v>38688</v>
      </c>
      <c r="V15" s="4">
        <f t="shared" si="11"/>
        <v>745647</v>
      </c>
      <c r="W15" s="16">
        <f t="shared" si="5"/>
        <v>5.1885141360456084E-2</v>
      </c>
      <c r="X15" s="5">
        <v>310</v>
      </c>
      <c r="Y15" s="4">
        <f t="shared" si="12"/>
        <v>745647</v>
      </c>
      <c r="Z15" s="14">
        <f t="shared" si="6"/>
        <v>4.1574632500365458E-2</v>
      </c>
      <c r="AA15" s="21"/>
    </row>
    <row r="16" spans="1:27" x14ac:dyDescent="0.25">
      <c r="A16" s="15">
        <v>14</v>
      </c>
      <c r="B16" s="19" t="s">
        <v>35</v>
      </c>
      <c r="C16" s="5">
        <v>45363</v>
      </c>
      <c r="D16" s="5">
        <v>910063</v>
      </c>
      <c r="E16" s="5">
        <v>28755</v>
      </c>
      <c r="F16" s="16">
        <f t="shared" si="0"/>
        <v>0.36611335229151509</v>
      </c>
      <c r="G16" s="5">
        <v>10015</v>
      </c>
      <c r="H16" s="11">
        <f t="shared" si="7"/>
        <v>45363</v>
      </c>
      <c r="I16" s="16">
        <f t="shared" si="1"/>
        <v>0.22077464012521217</v>
      </c>
      <c r="J16" s="5">
        <v>3181</v>
      </c>
      <c r="K16" s="5">
        <v>564394</v>
      </c>
      <c r="L16" s="13">
        <f t="shared" si="14"/>
        <v>0.56361336229655168</v>
      </c>
      <c r="M16" s="4">
        <f t="shared" si="8"/>
        <v>910063</v>
      </c>
      <c r="N16" s="58">
        <f t="shared" si="9"/>
        <v>13.721269106865924</v>
      </c>
      <c r="O16" s="5">
        <v>18379</v>
      </c>
      <c r="P16" s="5">
        <v>71570</v>
      </c>
      <c r="Q16" s="16">
        <f t="shared" si="2"/>
        <v>0.25679754086907924</v>
      </c>
      <c r="R16" s="5">
        <v>119492</v>
      </c>
      <c r="S16" s="4">
        <f t="shared" si="10"/>
        <v>910063</v>
      </c>
      <c r="T16" s="13">
        <f t="shared" si="3"/>
        <v>0.13130080005450173</v>
      </c>
      <c r="U16" s="11">
        <f t="shared" si="15"/>
        <v>28755</v>
      </c>
      <c r="V16" s="4">
        <f t="shared" si="11"/>
        <v>910063</v>
      </c>
      <c r="W16" s="16">
        <f t="shared" si="5"/>
        <v>3.1596713634111047E-2</v>
      </c>
      <c r="X16" s="5">
        <v>21152</v>
      </c>
      <c r="Y16" s="4">
        <f t="shared" si="12"/>
        <v>910063</v>
      </c>
      <c r="Z16" s="14">
        <f t="shared" si="6"/>
        <v>2.3242346958397384</v>
      </c>
      <c r="AA16" s="21"/>
    </row>
    <row r="17" spans="1:27" x14ac:dyDescent="0.25">
      <c r="A17" s="9">
        <v>15</v>
      </c>
      <c r="B17" s="10" t="s">
        <v>34</v>
      </c>
      <c r="C17" s="12">
        <v>174</v>
      </c>
      <c r="D17" s="5">
        <v>5344</v>
      </c>
      <c r="E17" s="12">
        <v>160</v>
      </c>
      <c r="F17" s="16">
        <f t="shared" si="0"/>
        <v>8.0459770114942528E-2</v>
      </c>
      <c r="G17" s="12">
        <v>2</v>
      </c>
      <c r="H17" s="11">
        <f t="shared" si="7"/>
        <v>174</v>
      </c>
      <c r="I17" s="16">
        <f t="shared" si="1"/>
        <v>1.1494252873563218E-2</v>
      </c>
      <c r="J17" s="5">
        <v>2569</v>
      </c>
      <c r="K17" s="5">
        <v>4036</v>
      </c>
      <c r="L17" s="13">
        <f>(J17/K17)*100%</f>
        <v>0.63652130822596631</v>
      </c>
      <c r="M17" s="4">
        <f t="shared" si="8"/>
        <v>5344</v>
      </c>
      <c r="N17" s="58">
        <f t="shared" si="9"/>
        <v>8.5837297152164815</v>
      </c>
      <c r="O17" s="12">
        <v>42</v>
      </c>
      <c r="P17" s="12">
        <v>490</v>
      </c>
      <c r="Q17" s="16">
        <f t="shared" si="2"/>
        <v>8.5714285714285715E-2</v>
      </c>
      <c r="R17" s="12">
        <v>848</v>
      </c>
      <c r="S17" s="4">
        <f t="shared" si="10"/>
        <v>5344</v>
      </c>
      <c r="T17" s="13">
        <f t="shared" si="3"/>
        <v>0.15868263473053892</v>
      </c>
      <c r="U17" s="11">
        <f t="shared" si="15"/>
        <v>160</v>
      </c>
      <c r="V17" s="4">
        <f t="shared" si="11"/>
        <v>5344</v>
      </c>
      <c r="W17" s="16">
        <f t="shared" si="5"/>
        <v>2.9940119760479042E-2</v>
      </c>
      <c r="X17" s="5">
        <v>40</v>
      </c>
      <c r="Y17" s="4">
        <f t="shared" si="12"/>
        <v>5344</v>
      </c>
      <c r="Z17" s="14">
        <f t="shared" si="6"/>
        <v>0.74850299401197606</v>
      </c>
      <c r="AA17" s="21"/>
    </row>
    <row r="18" spans="1:27" s="2" customFormat="1" x14ac:dyDescent="0.25">
      <c r="A18" s="15">
        <v>16</v>
      </c>
      <c r="B18" s="10" t="s">
        <v>45</v>
      </c>
      <c r="C18" s="12">
        <v>1696</v>
      </c>
      <c r="D18" s="5">
        <v>47306</v>
      </c>
      <c r="E18" s="12">
        <v>867</v>
      </c>
      <c r="F18" s="16">
        <f t="shared" si="0"/>
        <v>0.48879716981132071</v>
      </c>
      <c r="G18" s="12">
        <v>8</v>
      </c>
      <c r="H18" s="11">
        <f t="shared" si="7"/>
        <v>1696</v>
      </c>
      <c r="I18" s="26">
        <f t="shared" si="1"/>
        <v>4.7169811320754715E-3</v>
      </c>
      <c r="J18" s="5">
        <v>76</v>
      </c>
      <c r="K18" s="5">
        <v>34099</v>
      </c>
      <c r="L18" s="13">
        <f t="shared" si="14"/>
        <v>0.22288043637643334</v>
      </c>
      <c r="M18" s="4">
        <f t="shared" si="8"/>
        <v>47306</v>
      </c>
      <c r="N18" s="58">
        <f t="shared" si="9"/>
        <v>10.764392416329548</v>
      </c>
      <c r="O18" s="12">
        <v>48972</v>
      </c>
      <c r="P18" s="12">
        <v>5002094</v>
      </c>
      <c r="Q18" s="16">
        <f t="shared" si="2"/>
        <v>9.7902998224343642E-3</v>
      </c>
      <c r="R18" s="12">
        <v>4587</v>
      </c>
      <c r="S18" s="4">
        <f t="shared" si="10"/>
        <v>47306</v>
      </c>
      <c r="T18" s="13">
        <f t="shared" si="3"/>
        <v>9.6964444256542506E-2</v>
      </c>
      <c r="U18" s="11">
        <f t="shared" si="15"/>
        <v>867</v>
      </c>
      <c r="V18" s="4">
        <f t="shared" si="11"/>
        <v>47306</v>
      </c>
      <c r="W18" s="16">
        <f t="shared" si="5"/>
        <v>1.8327484885638186E-2</v>
      </c>
      <c r="X18" s="5">
        <v>652</v>
      </c>
      <c r="Y18" s="4">
        <f t="shared" si="12"/>
        <v>47306</v>
      </c>
      <c r="Z18" s="14">
        <f t="shared" si="6"/>
        <v>1.3782606857481081</v>
      </c>
      <c r="AA18" s="23"/>
    </row>
    <row r="19" spans="1:27" x14ac:dyDescent="0.25">
      <c r="A19" s="9">
        <v>17</v>
      </c>
      <c r="B19" s="10" t="s">
        <v>46</v>
      </c>
      <c r="C19" s="12">
        <v>3303</v>
      </c>
      <c r="D19" s="5">
        <v>68225</v>
      </c>
      <c r="E19" s="12">
        <v>4059</v>
      </c>
      <c r="F19" s="16">
        <f t="shared" si="0"/>
        <v>-0.22888283378746596</v>
      </c>
      <c r="G19" s="12">
        <v>1530</v>
      </c>
      <c r="H19" s="11">
        <f t="shared" si="7"/>
        <v>3303</v>
      </c>
      <c r="I19" s="16">
        <f t="shared" ref="I19:I37" si="16">G19/H19</f>
        <v>0.46321525885558584</v>
      </c>
      <c r="J19" s="5">
        <v>617</v>
      </c>
      <c r="K19" s="5">
        <v>31748</v>
      </c>
      <c r="L19" s="13">
        <f t="shared" si="14"/>
        <v>1.9434295073705432</v>
      </c>
      <c r="M19" s="4">
        <f t="shared" si="8"/>
        <v>68225</v>
      </c>
      <c r="N19" s="58">
        <f t="shared" si="9"/>
        <v>11.13056634557654</v>
      </c>
      <c r="O19" s="12">
        <v>1935</v>
      </c>
      <c r="P19" s="12">
        <v>6458</v>
      </c>
      <c r="Q19" s="16">
        <f t="shared" si="2"/>
        <v>0.29962836791576342</v>
      </c>
      <c r="R19" s="12">
        <v>11517</v>
      </c>
      <c r="S19" s="4">
        <f t="shared" si="10"/>
        <v>68225</v>
      </c>
      <c r="T19" s="13">
        <f t="shared" si="3"/>
        <v>0.16880908757786736</v>
      </c>
      <c r="U19" s="11">
        <f t="shared" si="15"/>
        <v>4059</v>
      </c>
      <c r="V19" s="4">
        <f t="shared" si="11"/>
        <v>68225</v>
      </c>
      <c r="W19" s="16">
        <f t="shared" si="5"/>
        <v>5.9494320263832903E-2</v>
      </c>
      <c r="X19" s="5">
        <v>1053</v>
      </c>
      <c r="Y19" s="4">
        <f t="shared" si="12"/>
        <v>68225</v>
      </c>
      <c r="Z19" s="14">
        <f t="shared" si="6"/>
        <v>1.5434224990839134</v>
      </c>
      <c r="AA19" s="21"/>
    </row>
    <row r="20" spans="1:27" x14ac:dyDescent="0.25">
      <c r="A20" s="15">
        <v>18</v>
      </c>
      <c r="B20" s="10" t="s">
        <v>27</v>
      </c>
      <c r="C20" s="12">
        <v>980</v>
      </c>
      <c r="D20" s="5">
        <v>9410</v>
      </c>
      <c r="E20" s="12">
        <v>327</v>
      </c>
      <c r="F20" s="20">
        <f t="shared" ref="F20:F37" si="17">((C20/D20)-(E20/D20))/(C20/D20)</f>
        <v>0.66632653061224489</v>
      </c>
      <c r="G20" s="12">
        <v>61</v>
      </c>
      <c r="H20" s="11">
        <f t="shared" si="7"/>
        <v>980</v>
      </c>
      <c r="I20" s="20">
        <f t="shared" si="16"/>
        <v>6.224489795918367E-2</v>
      </c>
      <c r="J20" s="8">
        <v>127</v>
      </c>
      <c r="K20" s="8">
        <v>6998</v>
      </c>
      <c r="L20" s="13">
        <f t="shared" si="14"/>
        <v>1.8148042297799372</v>
      </c>
      <c r="M20" s="4">
        <f t="shared" si="8"/>
        <v>9410</v>
      </c>
      <c r="N20" s="58">
        <f t="shared" si="9"/>
        <v>9.149528232579426</v>
      </c>
      <c r="O20" s="12">
        <v>717095</v>
      </c>
      <c r="P20" s="12">
        <v>979698</v>
      </c>
      <c r="Q20" s="16">
        <f t="shared" si="2"/>
        <v>0.73195515352690321</v>
      </c>
      <c r="R20" s="12">
        <v>2264</v>
      </c>
      <c r="S20" s="4">
        <f t="shared" si="10"/>
        <v>9410</v>
      </c>
      <c r="T20" s="13">
        <f t="shared" si="3"/>
        <v>0.24059511158342189</v>
      </c>
      <c r="U20" s="11">
        <f t="shared" si="15"/>
        <v>327</v>
      </c>
      <c r="V20" s="4">
        <f t="shared" si="11"/>
        <v>9410</v>
      </c>
      <c r="W20" s="16">
        <f t="shared" si="5"/>
        <v>3.4750265674814027E-2</v>
      </c>
      <c r="X20" s="6">
        <v>241</v>
      </c>
      <c r="Y20" s="4">
        <f t="shared" si="12"/>
        <v>9410</v>
      </c>
      <c r="Z20" s="14">
        <f t="shared" ref="Z20:Z37" si="18">(X20/Y20)*100</f>
        <v>2.5611052072263547</v>
      </c>
      <c r="AA20" s="21"/>
    </row>
    <row r="21" spans="1:27" x14ac:dyDescent="0.25">
      <c r="A21" s="9">
        <v>19</v>
      </c>
      <c r="B21" s="10" t="s">
        <v>23</v>
      </c>
      <c r="C21" s="12">
        <v>951</v>
      </c>
      <c r="D21" s="5">
        <v>12137</v>
      </c>
      <c r="E21" s="12">
        <v>344</v>
      </c>
      <c r="F21" s="20">
        <f t="shared" si="17"/>
        <v>0.63827549947423756</v>
      </c>
      <c r="G21" s="12">
        <v>16</v>
      </c>
      <c r="H21" s="11">
        <f t="shared" si="7"/>
        <v>951</v>
      </c>
      <c r="I21" s="20">
        <f t="shared" si="16"/>
        <v>1.6824395373291272E-2</v>
      </c>
      <c r="J21" s="8">
        <v>156</v>
      </c>
      <c r="K21" s="8">
        <v>7047</v>
      </c>
      <c r="L21" s="13">
        <f t="shared" si="14"/>
        <v>2.2137079608343977</v>
      </c>
      <c r="M21" s="4">
        <f t="shared" si="8"/>
        <v>12137</v>
      </c>
      <c r="N21" s="58">
        <f t="shared" si="9"/>
        <v>9.4040139171063615</v>
      </c>
      <c r="O21" s="12">
        <v>72</v>
      </c>
      <c r="P21" s="12">
        <v>951</v>
      </c>
      <c r="Q21" s="18">
        <f t="shared" ref="Q21:Q37" si="19">O21/P21</f>
        <v>7.5709779179810727E-2</v>
      </c>
      <c r="R21" s="12">
        <v>1708</v>
      </c>
      <c r="S21" s="4">
        <f t="shared" si="10"/>
        <v>12137</v>
      </c>
      <c r="T21" s="13">
        <f t="shared" ref="T21:T37" si="20">R21/S21</f>
        <v>0.14072670346873198</v>
      </c>
      <c r="U21" s="11">
        <f t="shared" si="15"/>
        <v>344</v>
      </c>
      <c r="V21" s="4">
        <f t="shared" si="11"/>
        <v>12137</v>
      </c>
      <c r="W21" s="18">
        <f t="shared" ref="W21:W37" si="21">U21/V21</f>
        <v>2.834308313421768E-2</v>
      </c>
      <c r="X21" s="6">
        <v>8</v>
      </c>
      <c r="Y21" s="4">
        <f t="shared" si="12"/>
        <v>12137</v>
      </c>
      <c r="Z21" s="14">
        <f t="shared" si="18"/>
        <v>6.5914146823762051E-2</v>
      </c>
      <c r="AA21" s="21"/>
    </row>
    <row r="22" spans="1:27" x14ac:dyDescent="0.25">
      <c r="A22" s="15">
        <v>20</v>
      </c>
      <c r="B22" s="19" t="s">
        <v>56</v>
      </c>
      <c r="C22" s="12">
        <v>1071</v>
      </c>
      <c r="D22" s="5">
        <v>13184</v>
      </c>
      <c r="E22" s="12">
        <v>883</v>
      </c>
      <c r="F22" s="16">
        <f t="shared" si="17"/>
        <v>0.17553688141923429</v>
      </c>
      <c r="G22" s="12">
        <v>12</v>
      </c>
      <c r="H22" s="11">
        <f t="shared" si="7"/>
        <v>1071</v>
      </c>
      <c r="I22" s="16">
        <f t="shared" si="16"/>
        <v>1.1204481792717087E-2</v>
      </c>
      <c r="J22" s="5">
        <v>139</v>
      </c>
      <c r="K22" s="5">
        <v>9177</v>
      </c>
      <c r="L22" s="13">
        <f t="shared" si="14"/>
        <v>1.5146562057317206</v>
      </c>
      <c r="M22" s="4">
        <f t="shared" si="8"/>
        <v>13184</v>
      </c>
      <c r="N22" s="58">
        <f t="shared" si="9"/>
        <v>9.4867592521492536</v>
      </c>
      <c r="O22" s="12">
        <v>87</v>
      </c>
      <c r="P22" s="12">
        <v>1071</v>
      </c>
      <c r="Q22" s="16">
        <f t="shared" si="19"/>
        <v>8.1232492997198882E-2</v>
      </c>
      <c r="R22" s="12">
        <v>998</v>
      </c>
      <c r="S22" s="4">
        <f t="shared" si="10"/>
        <v>13184</v>
      </c>
      <c r="T22" s="13">
        <f t="shared" si="20"/>
        <v>7.5697815533980584E-2</v>
      </c>
      <c r="U22" s="11">
        <f t="shared" si="15"/>
        <v>883</v>
      </c>
      <c r="V22" s="4">
        <f t="shared" si="11"/>
        <v>13184</v>
      </c>
      <c r="W22" s="16">
        <f t="shared" si="21"/>
        <v>6.6975121359223302E-2</v>
      </c>
      <c r="X22" s="5">
        <v>-676</v>
      </c>
      <c r="Y22" s="4">
        <f t="shared" si="12"/>
        <v>13184</v>
      </c>
      <c r="Z22" s="14">
        <f t="shared" si="18"/>
        <v>-5.1274271844660193</v>
      </c>
      <c r="AA22" s="21"/>
    </row>
    <row r="23" spans="1:27" x14ac:dyDescent="0.25">
      <c r="A23" s="9">
        <v>21</v>
      </c>
      <c r="B23" s="10" t="s">
        <v>48</v>
      </c>
      <c r="C23" s="12">
        <v>496</v>
      </c>
      <c r="D23" s="5">
        <v>6703</v>
      </c>
      <c r="E23" s="12">
        <v>192</v>
      </c>
      <c r="F23" s="16">
        <f t="shared" si="17"/>
        <v>0.61290322580645162</v>
      </c>
      <c r="G23" s="12">
        <v>10</v>
      </c>
      <c r="H23" s="11">
        <f t="shared" si="7"/>
        <v>496</v>
      </c>
      <c r="I23" s="16">
        <f t="shared" si="16"/>
        <v>2.0161290322580645E-2</v>
      </c>
      <c r="J23" s="5">
        <v>0</v>
      </c>
      <c r="K23" s="5">
        <v>3466</v>
      </c>
      <c r="L23" s="13">
        <f t="shared" si="14"/>
        <v>0</v>
      </c>
      <c r="M23" s="4">
        <f t="shared" si="8"/>
        <v>6703</v>
      </c>
      <c r="N23" s="58">
        <f t="shared" si="9"/>
        <v>8.8103104663579579</v>
      </c>
      <c r="O23" s="12">
        <v>12</v>
      </c>
      <c r="P23" s="12">
        <v>496</v>
      </c>
      <c r="Q23" s="16">
        <f t="shared" si="19"/>
        <v>2.4193548387096774E-2</v>
      </c>
      <c r="R23" s="12">
        <v>1190</v>
      </c>
      <c r="S23" s="4">
        <f t="shared" si="10"/>
        <v>6703</v>
      </c>
      <c r="T23" s="13">
        <f t="shared" si="20"/>
        <v>0.17753244815754141</v>
      </c>
      <c r="U23" s="11">
        <f t="shared" si="15"/>
        <v>192</v>
      </c>
      <c r="V23" s="4">
        <f t="shared" si="11"/>
        <v>6703</v>
      </c>
      <c r="W23" s="16">
        <f t="shared" si="21"/>
        <v>2.8643890795166344E-2</v>
      </c>
      <c r="X23" s="5">
        <v>18</v>
      </c>
      <c r="Y23" s="4">
        <f t="shared" si="12"/>
        <v>6703</v>
      </c>
      <c r="Z23" s="14">
        <f t="shared" si="18"/>
        <v>0.26853647620468446</v>
      </c>
      <c r="AA23" s="21"/>
    </row>
    <row r="24" spans="1:27" x14ac:dyDescent="0.25">
      <c r="A24" s="15">
        <v>22</v>
      </c>
      <c r="B24" s="10" t="s">
        <v>28</v>
      </c>
      <c r="C24" s="12">
        <v>36895</v>
      </c>
      <c r="D24" s="5">
        <v>508595</v>
      </c>
      <c r="E24" s="12">
        <v>16510</v>
      </c>
      <c r="F24" s="20">
        <f t="shared" si="17"/>
        <v>0.55251389077110713</v>
      </c>
      <c r="G24" s="12">
        <v>5540</v>
      </c>
      <c r="H24" s="11">
        <f t="shared" si="7"/>
        <v>36895</v>
      </c>
      <c r="I24" s="20">
        <f t="shared" si="16"/>
        <v>0.15015584767583684</v>
      </c>
      <c r="J24" s="8">
        <v>181</v>
      </c>
      <c r="K24" s="8">
        <v>314067</v>
      </c>
      <c r="L24" s="13">
        <f t="shared" si="14"/>
        <v>5.7631015038192492E-2</v>
      </c>
      <c r="M24" s="4">
        <f t="shared" si="8"/>
        <v>508595</v>
      </c>
      <c r="N24" s="58">
        <f t="shared" si="9"/>
        <v>13.139407301013456</v>
      </c>
      <c r="O24" s="12">
        <v>8872</v>
      </c>
      <c r="P24" s="12">
        <v>36895</v>
      </c>
      <c r="Q24" s="18">
        <f t="shared" si="19"/>
        <v>0.2404661878303293</v>
      </c>
      <c r="R24" s="12">
        <v>78438</v>
      </c>
      <c r="S24" s="4">
        <f t="shared" si="10"/>
        <v>508595</v>
      </c>
      <c r="T24" s="13">
        <f t="shared" si="20"/>
        <v>0.15422487440891083</v>
      </c>
      <c r="U24" s="11">
        <f t="shared" si="15"/>
        <v>16510</v>
      </c>
      <c r="V24" s="4">
        <f t="shared" si="11"/>
        <v>508595</v>
      </c>
      <c r="W24" s="18">
        <f t="shared" si="21"/>
        <v>3.246197858807106E-2</v>
      </c>
      <c r="X24" s="6">
        <v>9141</v>
      </c>
      <c r="Y24" s="4">
        <f t="shared" si="12"/>
        <v>508595</v>
      </c>
      <c r="Z24" s="14">
        <f t="shared" si="18"/>
        <v>1.7973043384225169</v>
      </c>
      <c r="AA24" s="21"/>
    </row>
    <row r="25" spans="1:27" x14ac:dyDescent="0.25">
      <c r="A25" s="9">
        <v>23</v>
      </c>
      <c r="B25" s="10" t="s">
        <v>47</v>
      </c>
      <c r="C25" s="12">
        <v>4419</v>
      </c>
      <c r="D25" s="5">
        <v>120480</v>
      </c>
      <c r="E25" s="12">
        <v>2818</v>
      </c>
      <c r="F25" s="16">
        <f t="shared" si="17"/>
        <v>0.36229916270649465</v>
      </c>
      <c r="G25" s="12">
        <v>694</v>
      </c>
      <c r="H25" s="11">
        <f t="shared" si="7"/>
        <v>4419</v>
      </c>
      <c r="I25" s="16">
        <f t="shared" si="16"/>
        <v>0.1570491061326092</v>
      </c>
      <c r="J25" s="5">
        <v>79</v>
      </c>
      <c r="K25" s="5">
        <v>84041</v>
      </c>
      <c r="L25" s="13">
        <f t="shared" si="14"/>
        <v>9.4001737247295963E-2</v>
      </c>
      <c r="M25" s="4">
        <f t="shared" si="8"/>
        <v>120480</v>
      </c>
      <c r="N25" s="58">
        <f t="shared" si="9"/>
        <v>11.699239043033721</v>
      </c>
      <c r="O25" s="12">
        <v>854</v>
      </c>
      <c r="P25" s="12">
        <v>9221</v>
      </c>
      <c r="Q25" s="16">
        <f t="shared" si="19"/>
        <v>9.261468387376641E-2</v>
      </c>
      <c r="R25" s="12">
        <v>16411</v>
      </c>
      <c r="S25" s="4">
        <f t="shared" si="10"/>
        <v>120480</v>
      </c>
      <c r="T25" s="13">
        <f t="shared" si="20"/>
        <v>0.13621347941567066</v>
      </c>
      <c r="U25" s="11">
        <f t="shared" si="15"/>
        <v>2818</v>
      </c>
      <c r="V25" s="4">
        <f t="shared" si="11"/>
        <v>120480</v>
      </c>
      <c r="W25" s="16">
        <f t="shared" si="21"/>
        <v>2.3389774236387783E-2</v>
      </c>
      <c r="X25" s="5">
        <v>1501</v>
      </c>
      <c r="Y25" s="4">
        <f t="shared" si="12"/>
        <v>120480</v>
      </c>
      <c r="Z25" s="14">
        <f t="shared" si="18"/>
        <v>1.2458499335989377</v>
      </c>
      <c r="AA25" s="21"/>
    </row>
    <row r="26" spans="1:27" x14ac:dyDescent="0.25">
      <c r="A26" s="15">
        <v>24</v>
      </c>
      <c r="B26" s="10" t="s">
        <v>40</v>
      </c>
      <c r="C26" s="12">
        <v>553936</v>
      </c>
      <c r="D26" s="5">
        <v>6087</v>
      </c>
      <c r="E26" s="12">
        <v>63082</v>
      </c>
      <c r="F26" s="16">
        <f t="shared" si="17"/>
        <v>0.88612041824326282</v>
      </c>
      <c r="G26" s="12">
        <v>13460</v>
      </c>
      <c r="H26" s="11">
        <f t="shared" si="7"/>
        <v>553936</v>
      </c>
      <c r="I26" s="16">
        <f t="shared" si="16"/>
        <v>2.4298835966609859E-2</v>
      </c>
      <c r="J26" s="5">
        <v>320</v>
      </c>
      <c r="K26" s="5">
        <v>3401</v>
      </c>
      <c r="L26" s="13">
        <f t="shared" si="14"/>
        <v>9.4089973537194957</v>
      </c>
      <c r="M26" s="4">
        <f t="shared" si="8"/>
        <v>6087</v>
      </c>
      <c r="N26" s="58">
        <f t="shared" si="9"/>
        <v>8.7139106284939238</v>
      </c>
      <c r="O26" s="12">
        <v>25176</v>
      </c>
      <c r="P26" s="12">
        <v>553936</v>
      </c>
      <c r="Q26" s="16">
        <f t="shared" si="19"/>
        <v>4.5449293781231047E-2</v>
      </c>
      <c r="R26" s="12">
        <v>1115</v>
      </c>
      <c r="S26" s="4">
        <f t="shared" si="10"/>
        <v>6087</v>
      </c>
      <c r="T26" s="13">
        <f t="shared" si="20"/>
        <v>0.18317726301954987</v>
      </c>
      <c r="U26" s="11">
        <v>63</v>
      </c>
      <c r="V26" s="4">
        <f t="shared" si="11"/>
        <v>6087</v>
      </c>
      <c r="W26" s="16">
        <f t="shared" si="21"/>
        <v>1.0349926071956629E-2</v>
      </c>
      <c r="X26" s="5">
        <v>-45</v>
      </c>
      <c r="Y26" s="4">
        <f t="shared" si="12"/>
        <v>6087</v>
      </c>
      <c r="Z26" s="14">
        <f t="shared" si="18"/>
        <v>-0.73928043371118779</v>
      </c>
      <c r="AA26" s="21"/>
    </row>
    <row r="27" spans="1:27" x14ac:dyDescent="0.25">
      <c r="A27" s="9">
        <v>25</v>
      </c>
      <c r="B27" s="10" t="s">
        <v>49</v>
      </c>
      <c r="C27" s="12">
        <v>7201</v>
      </c>
      <c r="D27" s="5">
        <v>183121</v>
      </c>
      <c r="E27" s="12">
        <v>4431</v>
      </c>
      <c r="F27" s="16">
        <f t="shared" si="17"/>
        <v>0.38466879600055548</v>
      </c>
      <c r="G27" s="12">
        <v>88</v>
      </c>
      <c r="H27" s="11">
        <f t="shared" si="7"/>
        <v>7201</v>
      </c>
      <c r="I27" s="16">
        <f t="shared" si="16"/>
        <v>1.2220524927093459E-2</v>
      </c>
      <c r="J27" s="5">
        <v>2933</v>
      </c>
      <c r="K27" s="5">
        <v>117744</v>
      </c>
      <c r="L27" s="13">
        <f t="shared" si="14"/>
        <v>2.490997418127463</v>
      </c>
      <c r="M27" s="4">
        <f t="shared" si="8"/>
        <v>183121</v>
      </c>
      <c r="N27" s="58">
        <f t="shared" si="9"/>
        <v>12.117902415511494</v>
      </c>
      <c r="O27" s="12">
        <v>1018</v>
      </c>
      <c r="P27" s="12">
        <v>16915</v>
      </c>
      <c r="Q27" s="16">
        <f t="shared" si="19"/>
        <v>6.0183269287614541E-2</v>
      </c>
      <c r="R27" s="12">
        <v>30806</v>
      </c>
      <c r="S27" s="4">
        <f t="shared" si="10"/>
        <v>183121</v>
      </c>
      <c r="T27" s="13">
        <f t="shared" si="20"/>
        <v>0.1682275653802677</v>
      </c>
      <c r="U27" s="11">
        <f t="shared" ref="U27:U37" si="22">E27</f>
        <v>4431</v>
      </c>
      <c r="V27" s="4">
        <f t="shared" si="11"/>
        <v>183121</v>
      </c>
      <c r="W27" s="16">
        <f t="shared" si="21"/>
        <v>2.4197115568394666E-2</v>
      </c>
      <c r="X27" s="5">
        <v>1568</v>
      </c>
      <c r="Y27" s="4">
        <f t="shared" si="12"/>
        <v>183121</v>
      </c>
      <c r="Z27" s="14">
        <f t="shared" si="18"/>
        <v>0.85626443717541945</v>
      </c>
      <c r="AA27" s="21"/>
    </row>
    <row r="28" spans="1:27" x14ac:dyDescent="0.25">
      <c r="A28" s="15">
        <v>26</v>
      </c>
      <c r="B28" s="10" t="s">
        <v>38</v>
      </c>
      <c r="C28" s="12">
        <v>16131</v>
      </c>
      <c r="D28" s="5">
        <v>182689</v>
      </c>
      <c r="E28" s="12">
        <v>4378</v>
      </c>
      <c r="F28" s="16">
        <f t="shared" si="17"/>
        <v>0.7285971111524393</v>
      </c>
      <c r="G28" s="12">
        <v>1301</v>
      </c>
      <c r="H28" s="11">
        <f t="shared" si="7"/>
        <v>16131</v>
      </c>
      <c r="I28" s="16">
        <f t="shared" si="16"/>
        <v>8.0652160436426756E-2</v>
      </c>
      <c r="J28" s="5">
        <v>494</v>
      </c>
      <c r="K28" s="5">
        <v>157714</v>
      </c>
      <c r="L28" s="13">
        <f>(J28/K28)*100</f>
        <v>0.31322520511812524</v>
      </c>
      <c r="M28" s="4">
        <f t="shared" si="8"/>
        <v>182689</v>
      </c>
      <c r="N28" s="58">
        <f t="shared" si="9"/>
        <v>12.115540532562282</v>
      </c>
      <c r="O28" s="12">
        <v>8349</v>
      </c>
      <c r="P28" s="12">
        <v>16131</v>
      </c>
      <c r="Q28" s="16">
        <f t="shared" si="19"/>
        <v>0.51757485586758412</v>
      </c>
      <c r="R28" s="12">
        <v>18813</v>
      </c>
      <c r="S28" s="4">
        <f t="shared" si="10"/>
        <v>182689</v>
      </c>
      <c r="T28" s="13">
        <f t="shared" si="20"/>
        <v>0.10297828550159013</v>
      </c>
      <c r="U28" s="11">
        <f t="shared" si="22"/>
        <v>4378</v>
      </c>
      <c r="V28" s="4">
        <f t="shared" si="11"/>
        <v>182689</v>
      </c>
      <c r="W28" s="16">
        <f t="shared" si="21"/>
        <v>2.3964223352254378E-2</v>
      </c>
      <c r="X28" s="5">
        <v>247</v>
      </c>
      <c r="Y28" s="4">
        <f t="shared" si="12"/>
        <v>182689</v>
      </c>
      <c r="Z28" s="14">
        <f t="shared" si="18"/>
        <v>0.13520244787589838</v>
      </c>
      <c r="AA28" s="21"/>
    </row>
    <row r="29" spans="1:27" x14ac:dyDescent="0.25">
      <c r="A29" s="9">
        <v>27</v>
      </c>
      <c r="B29" s="10" t="s">
        <v>51</v>
      </c>
      <c r="C29" s="12">
        <v>377</v>
      </c>
      <c r="D29" s="5">
        <v>5967</v>
      </c>
      <c r="E29" s="12">
        <v>660</v>
      </c>
      <c r="F29" s="16">
        <f t="shared" si="17"/>
        <v>-0.75066312997347462</v>
      </c>
      <c r="G29" s="12">
        <v>13</v>
      </c>
      <c r="H29" s="11">
        <f t="shared" si="7"/>
        <v>377</v>
      </c>
      <c r="I29" s="16">
        <f t="shared" si="16"/>
        <v>3.4482758620689655E-2</v>
      </c>
      <c r="J29" s="5">
        <v>92</v>
      </c>
      <c r="K29" s="5">
        <v>4082</v>
      </c>
      <c r="L29" s="13">
        <f t="shared" si="14"/>
        <v>2.253797158255757</v>
      </c>
      <c r="M29" s="4">
        <f t="shared" si="8"/>
        <v>5967</v>
      </c>
      <c r="N29" s="58">
        <f t="shared" si="9"/>
        <v>8.6939995675220825</v>
      </c>
      <c r="O29" s="12">
        <v>467</v>
      </c>
      <c r="P29" s="12">
        <v>1009</v>
      </c>
      <c r="Q29" s="16">
        <f t="shared" si="19"/>
        <v>0.46283448959365708</v>
      </c>
      <c r="R29" s="12">
        <v>311</v>
      </c>
      <c r="S29" s="4">
        <f t="shared" si="10"/>
        <v>5967</v>
      </c>
      <c r="T29" s="13">
        <f t="shared" si="20"/>
        <v>5.2119993296463885E-2</v>
      </c>
      <c r="U29" s="11">
        <f t="shared" si="22"/>
        <v>660</v>
      </c>
      <c r="V29" s="4">
        <f t="shared" si="11"/>
        <v>5967</v>
      </c>
      <c r="W29" s="16">
        <f t="shared" si="21"/>
        <v>0.11060834590246355</v>
      </c>
      <c r="X29" s="5">
        <v>-331</v>
      </c>
      <c r="Y29" s="4">
        <f t="shared" si="12"/>
        <v>5967</v>
      </c>
      <c r="Z29" s="14">
        <f t="shared" si="18"/>
        <v>-5.5471761354114291</v>
      </c>
      <c r="AA29" s="21"/>
    </row>
    <row r="30" spans="1:27" x14ac:dyDescent="0.25">
      <c r="A30" s="15">
        <v>28</v>
      </c>
      <c r="B30" s="10" t="s">
        <v>33</v>
      </c>
      <c r="C30" s="12">
        <v>689</v>
      </c>
      <c r="D30" s="5">
        <v>25758</v>
      </c>
      <c r="E30" s="12">
        <v>696</v>
      </c>
      <c r="F30" s="16">
        <f t="shared" si="17"/>
        <v>-1.0159651669085583E-2</v>
      </c>
      <c r="G30" s="12">
        <v>194</v>
      </c>
      <c r="H30" s="11">
        <f t="shared" si="7"/>
        <v>689</v>
      </c>
      <c r="I30" s="16">
        <f t="shared" si="16"/>
        <v>0.28156748911465895</v>
      </c>
      <c r="J30" s="5">
        <v>499</v>
      </c>
      <c r="K30" s="5">
        <v>20788</v>
      </c>
      <c r="L30" s="13">
        <f t="shared" si="14"/>
        <v>2.4004233211468153</v>
      </c>
      <c r="M30" s="4">
        <f t="shared" si="8"/>
        <v>25758</v>
      </c>
      <c r="N30" s="58">
        <f t="shared" si="9"/>
        <v>10.156500537452615</v>
      </c>
      <c r="O30" s="12">
        <v>213</v>
      </c>
      <c r="P30" s="12">
        <v>2041</v>
      </c>
      <c r="Q30" s="16">
        <f t="shared" si="19"/>
        <v>0.10436060754532092</v>
      </c>
      <c r="R30" s="12">
        <v>2424</v>
      </c>
      <c r="S30" s="4">
        <f t="shared" si="10"/>
        <v>25758</v>
      </c>
      <c r="T30" s="13">
        <f t="shared" si="20"/>
        <v>9.410668530165385E-2</v>
      </c>
      <c r="U30" s="11">
        <f t="shared" si="22"/>
        <v>696</v>
      </c>
      <c r="V30" s="4">
        <f t="shared" si="11"/>
        <v>25758</v>
      </c>
      <c r="W30" s="16">
        <f t="shared" si="21"/>
        <v>2.7020731423247145E-2</v>
      </c>
      <c r="X30" s="5">
        <v>156</v>
      </c>
      <c r="Y30" s="4">
        <f t="shared" si="12"/>
        <v>25758</v>
      </c>
      <c r="Z30" s="14">
        <f t="shared" si="18"/>
        <v>0.60563708362450497</v>
      </c>
      <c r="AA30" s="21"/>
    </row>
    <row r="31" spans="1:27" x14ac:dyDescent="0.25">
      <c r="A31" s="9">
        <v>29</v>
      </c>
      <c r="B31" s="10" t="s">
        <v>29</v>
      </c>
      <c r="C31" s="12">
        <v>58280</v>
      </c>
      <c r="D31" s="5">
        <v>878426</v>
      </c>
      <c r="E31" s="12">
        <v>31276</v>
      </c>
      <c r="F31" s="20">
        <f t="shared" si="17"/>
        <v>0.46334934797529165</v>
      </c>
      <c r="G31" s="12">
        <v>7356</v>
      </c>
      <c r="H31" s="11">
        <f t="shared" si="7"/>
        <v>58280</v>
      </c>
      <c r="I31" s="20">
        <f t="shared" si="16"/>
        <v>0.12621825669183254</v>
      </c>
      <c r="J31" s="8">
        <v>4214</v>
      </c>
      <c r="K31" s="8">
        <v>547318</v>
      </c>
      <c r="L31" s="13">
        <f t="shared" si="14"/>
        <v>0.76993630759448806</v>
      </c>
      <c r="M31" s="4">
        <f t="shared" si="8"/>
        <v>878426</v>
      </c>
      <c r="N31" s="58">
        <f t="shared" si="9"/>
        <v>13.685886948570756</v>
      </c>
      <c r="O31" s="12">
        <v>12409</v>
      </c>
      <c r="P31" s="12">
        <v>85434</v>
      </c>
      <c r="Q31" s="18">
        <f t="shared" si="19"/>
        <v>0.14524662312428308</v>
      </c>
      <c r="R31" s="12">
        <v>113127</v>
      </c>
      <c r="S31" s="4">
        <f t="shared" si="10"/>
        <v>878426</v>
      </c>
      <c r="T31" s="13">
        <f t="shared" si="20"/>
        <v>0.12878375640065298</v>
      </c>
      <c r="U31" s="11">
        <f t="shared" si="22"/>
        <v>31276</v>
      </c>
      <c r="V31" s="4">
        <f t="shared" si="11"/>
        <v>878426</v>
      </c>
      <c r="W31" s="18">
        <f t="shared" si="21"/>
        <v>3.5604592760232506E-2</v>
      </c>
      <c r="X31" s="6">
        <v>25411</v>
      </c>
      <c r="Y31" s="4">
        <f t="shared" si="12"/>
        <v>878426</v>
      </c>
      <c r="Z31" s="14">
        <f t="shared" si="18"/>
        <v>2.8927877817824155</v>
      </c>
      <c r="AA31" s="21"/>
    </row>
    <row r="32" spans="1:27" x14ac:dyDescent="0.25">
      <c r="A32" s="15">
        <v>30</v>
      </c>
      <c r="B32" s="10" t="s">
        <v>21</v>
      </c>
      <c r="C32" s="12">
        <v>356</v>
      </c>
      <c r="D32" s="5">
        <v>8365</v>
      </c>
      <c r="E32" s="12">
        <v>211</v>
      </c>
      <c r="F32" s="20">
        <f t="shared" si="17"/>
        <v>0.40730337078651685</v>
      </c>
      <c r="G32" s="12">
        <v>4</v>
      </c>
      <c r="H32" s="11">
        <f t="shared" si="7"/>
        <v>356</v>
      </c>
      <c r="I32" s="20">
        <f t="shared" si="16"/>
        <v>1.1235955056179775E-2</v>
      </c>
      <c r="J32" s="8">
        <v>85</v>
      </c>
      <c r="K32" s="8">
        <v>5913</v>
      </c>
      <c r="L32" s="13">
        <f t="shared" si="14"/>
        <v>1.4375105699306612</v>
      </c>
      <c r="M32" s="4">
        <f t="shared" si="8"/>
        <v>8365</v>
      </c>
      <c r="N32" s="58">
        <f t="shared" si="9"/>
        <v>9.0318116134209241</v>
      </c>
      <c r="O32" s="12">
        <v>55232</v>
      </c>
      <c r="P32" s="12">
        <v>786710</v>
      </c>
      <c r="Q32" s="18">
        <f t="shared" si="19"/>
        <v>7.0206302195218062E-2</v>
      </c>
      <c r="R32" s="12">
        <v>1352</v>
      </c>
      <c r="S32" s="4">
        <f t="shared" si="10"/>
        <v>8365</v>
      </c>
      <c r="T32" s="13">
        <f t="shared" si="20"/>
        <v>0.16162582187686791</v>
      </c>
      <c r="U32" s="11">
        <f t="shared" si="22"/>
        <v>211</v>
      </c>
      <c r="V32" s="4">
        <f t="shared" si="11"/>
        <v>8365</v>
      </c>
      <c r="W32" s="18">
        <f t="shared" si="21"/>
        <v>2.5224148236700539E-2</v>
      </c>
      <c r="X32" s="6">
        <v>80</v>
      </c>
      <c r="Y32" s="4">
        <f t="shared" si="12"/>
        <v>8365</v>
      </c>
      <c r="Z32" s="14">
        <f t="shared" si="18"/>
        <v>0.95636580992229514</v>
      </c>
      <c r="AA32" s="21"/>
    </row>
    <row r="33" spans="1:27" x14ac:dyDescent="0.25">
      <c r="A33" s="9">
        <v>31</v>
      </c>
      <c r="B33" s="10" t="s">
        <v>39</v>
      </c>
      <c r="C33" s="12">
        <v>1331</v>
      </c>
      <c r="D33" s="5">
        <v>27869</v>
      </c>
      <c r="E33" s="12">
        <v>1538</v>
      </c>
      <c r="F33" s="16">
        <f t="shared" si="17"/>
        <v>-0.15552216378662659</v>
      </c>
      <c r="G33" s="12">
        <v>429</v>
      </c>
      <c r="H33" s="11">
        <f t="shared" si="7"/>
        <v>1331</v>
      </c>
      <c r="I33" s="16">
        <f t="shared" si="16"/>
        <v>0.32231404958677684</v>
      </c>
      <c r="J33" s="5">
        <v>317</v>
      </c>
      <c r="K33" s="5">
        <v>17328</v>
      </c>
      <c r="L33" s="13">
        <f t="shared" si="14"/>
        <v>1.8294090489381347</v>
      </c>
      <c r="M33" s="4">
        <f t="shared" si="8"/>
        <v>27869</v>
      </c>
      <c r="N33" s="58">
        <f t="shared" si="9"/>
        <v>10.235270238956767</v>
      </c>
      <c r="O33" s="12">
        <v>2380</v>
      </c>
      <c r="P33" s="12">
        <v>1777</v>
      </c>
      <c r="Q33" s="16">
        <f t="shared" si="19"/>
        <v>1.3393359594822736</v>
      </c>
      <c r="R33" s="12">
        <v>3670</v>
      </c>
      <c r="S33" s="4">
        <f t="shared" si="10"/>
        <v>27869</v>
      </c>
      <c r="T33" s="13">
        <f t="shared" si="20"/>
        <v>0.13168753812479816</v>
      </c>
      <c r="U33" s="11">
        <f t="shared" si="22"/>
        <v>1538</v>
      </c>
      <c r="V33" s="4">
        <f t="shared" si="11"/>
        <v>27869</v>
      </c>
      <c r="W33" s="16">
        <f t="shared" si="21"/>
        <v>5.518676665829416E-2</v>
      </c>
      <c r="X33" s="5">
        <v>185</v>
      </c>
      <c r="Y33" s="4">
        <f t="shared" si="12"/>
        <v>27869</v>
      </c>
      <c r="Z33" s="14">
        <f t="shared" si="18"/>
        <v>0.66382001507050847</v>
      </c>
      <c r="AA33" s="21"/>
    </row>
    <row r="34" spans="1:27" x14ac:dyDescent="0.25">
      <c r="A34" s="15">
        <v>32</v>
      </c>
      <c r="B34" s="10" t="s">
        <v>30</v>
      </c>
      <c r="C34" s="12">
        <v>6811</v>
      </c>
      <c r="D34" s="5">
        <v>171808</v>
      </c>
      <c r="E34" s="12">
        <v>4490</v>
      </c>
      <c r="F34" s="16">
        <f t="shared" si="17"/>
        <v>0.34077228013507566</v>
      </c>
      <c r="G34" s="12">
        <v>195</v>
      </c>
      <c r="H34" s="11">
        <f t="shared" si="7"/>
        <v>6811</v>
      </c>
      <c r="I34" s="16">
        <f t="shared" si="16"/>
        <v>2.8630157098810748E-2</v>
      </c>
      <c r="J34" s="5">
        <v>4144</v>
      </c>
      <c r="K34" s="5">
        <v>126006</v>
      </c>
      <c r="L34" s="13">
        <f t="shared" si="14"/>
        <v>3.2887322825897183</v>
      </c>
      <c r="M34" s="4">
        <f t="shared" si="8"/>
        <v>171808</v>
      </c>
      <c r="N34" s="58">
        <f t="shared" si="9"/>
        <v>12.054132853222296</v>
      </c>
      <c r="O34" s="12">
        <v>1107</v>
      </c>
      <c r="P34" s="12">
        <v>14966</v>
      </c>
      <c r="Q34" s="16">
        <f t="shared" si="19"/>
        <v>7.3967660029399973E-2</v>
      </c>
      <c r="R34" s="12">
        <v>13860</v>
      </c>
      <c r="S34" s="4">
        <f t="shared" si="10"/>
        <v>171808</v>
      </c>
      <c r="T34" s="13">
        <f t="shared" si="20"/>
        <v>8.067144719687093E-2</v>
      </c>
      <c r="U34" s="11">
        <f t="shared" si="22"/>
        <v>4490</v>
      </c>
      <c r="V34" s="4">
        <f t="shared" si="11"/>
        <v>171808</v>
      </c>
      <c r="W34" s="16">
        <f t="shared" si="21"/>
        <v>2.6133823803315328E-2</v>
      </c>
      <c r="X34" s="5">
        <v>1851</v>
      </c>
      <c r="Y34" s="4">
        <f t="shared" si="12"/>
        <v>171808</v>
      </c>
      <c r="Z34" s="14">
        <f t="shared" si="18"/>
        <v>1.0773654311789904</v>
      </c>
      <c r="AA34" s="21"/>
    </row>
    <row r="35" spans="1:27" x14ac:dyDescent="0.25">
      <c r="A35" s="9">
        <v>33</v>
      </c>
      <c r="B35" s="10" t="s">
        <v>41</v>
      </c>
      <c r="C35" s="12">
        <v>7696</v>
      </c>
      <c r="D35" s="5">
        <v>81040</v>
      </c>
      <c r="E35" s="12">
        <v>5942</v>
      </c>
      <c r="F35" s="16">
        <f t="shared" si="17"/>
        <v>0.22791060291060292</v>
      </c>
      <c r="G35" s="12">
        <v>706</v>
      </c>
      <c r="H35" s="11">
        <f t="shared" si="7"/>
        <v>7696</v>
      </c>
      <c r="I35" s="16">
        <f t="shared" si="16"/>
        <v>9.1735966735966734E-2</v>
      </c>
      <c r="J35" s="5">
        <v>70</v>
      </c>
      <c r="K35" s="5">
        <v>58710</v>
      </c>
      <c r="L35" s="13">
        <f t="shared" si="14"/>
        <v>0.11923011412025208</v>
      </c>
      <c r="M35" s="4">
        <f t="shared" si="8"/>
        <v>81040</v>
      </c>
      <c r="N35" s="58">
        <f t="shared" si="9"/>
        <v>11.302698138922565</v>
      </c>
      <c r="O35" s="12">
        <v>706</v>
      </c>
      <c r="P35" s="12">
        <v>13004</v>
      </c>
      <c r="Q35" s="16">
        <f t="shared" si="19"/>
        <v>5.4290987388495845E-2</v>
      </c>
      <c r="R35" s="12">
        <v>13924</v>
      </c>
      <c r="S35" s="4">
        <f t="shared" si="10"/>
        <v>81040</v>
      </c>
      <c r="T35" s="13">
        <f t="shared" si="20"/>
        <v>0.17181638696939783</v>
      </c>
      <c r="U35" s="11">
        <f t="shared" si="22"/>
        <v>5942</v>
      </c>
      <c r="V35" s="4">
        <f t="shared" si="11"/>
        <v>81040</v>
      </c>
      <c r="W35" s="16">
        <f t="shared" si="21"/>
        <v>7.3321816386969399E-2</v>
      </c>
      <c r="X35" s="5">
        <v>1753</v>
      </c>
      <c r="Y35" s="4">
        <f t="shared" si="12"/>
        <v>81040</v>
      </c>
      <c r="Z35" s="14">
        <f t="shared" si="18"/>
        <v>2.1631293188548861</v>
      </c>
      <c r="AA35" s="21"/>
    </row>
    <row r="36" spans="1:27" x14ac:dyDescent="0.25">
      <c r="A36" s="15">
        <v>34</v>
      </c>
      <c r="B36" s="10" t="s">
        <v>42</v>
      </c>
      <c r="C36" s="12">
        <v>356</v>
      </c>
      <c r="D36" s="5">
        <v>23251</v>
      </c>
      <c r="E36" s="12">
        <v>467</v>
      </c>
      <c r="F36" s="16">
        <f t="shared" si="17"/>
        <v>-0.31179775280898891</v>
      </c>
      <c r="G36" s="12">
        <v>9</v>
      </c>
      <c r="H36" s="11">
        <f t="shared" si="7"/>
        <v>356</v>
      </c>
      <c r="I36" s="16">
        <f t="shared" si="16"/>
        <v>2.5280898876404494E-2</v>
      </c>
      <c r="J36" s="5">
        <v>88</v>
      </c>
      <c r="K36" s="5">
        <v>12825</v>
      </c>
      <c r="L36" s="13">
        <f t="shared" si="14"/>
        <v>0.68615984405458086</v>
      </c>
      <c r="M36" s="4">
        <f t="shared" si="8"/>
        <v>23251</v>
      </c>
      <c r="N36" s="58">
        <f t="shared" si="9"/>
        <v>10.054103420843255</v>
      </c>
      <c r="O36" s="12">
        <v>203</v>
      </c>
      <c r="P36" s="12">
        <v>2014</v>
      </c>
      <c r="Q36" s="16">
        <f t="shared" si="19"/>
        <v>0.10079443892750745</v>
      </c>
      <c r="R36" s="12">
        <v>2114</v>
      </c>
      <c r="S36" s="4">
        <f t="shared" si="10"/>
        <v>23251</v>
      </c>
      <c r="T36" s="13">
        <f t="shared" si="20"/>
        <v>9.092082060986624E-2</v>
      </c>
      <c r="U36" s="11">
        <f t="shared" si="22"/>
        <v>467</v>
      </c>
      <c r="V36" s="4">
        <f t="shared" si="11"/>
        <v>23251</v>
      </c>
      <c r="W36" s="16">
        <f t="shared" si="21"/>
        <v>2.008515762762892E-2</v>
      </c>
      <c r="X36" s="5">
        <v>94</v>
      </c>
      <c r="Y36" s="4">
        <f t="shared" si="12"/>
        <v>23251</v>
      </c>
      <c r="Z36" s="14">
        <f t="shared" si="18"/>
        <v>0.40428368672315168</v>
      </c>
      <c r="AA36" s="21"/>
    </row>
    <row r="37" spans="1:27" x14ac:dyDescent="0.25">
      <c r="A37" s="9">
        <v>35</v>
      </c>
      <c r="B37" s="10" t="s">
        <v>50</v>
      </c>
      <c r="C37" s="12">
        <v>771</v>
      </c>
      <c r="D37" s="5">
        <v>20020</v>
      </c>
      <c r="E37" s="12">
        <v>608</v>
      </c>
      <c r="F37" s="16">
        <f t="shared" si="17"/>
        <v>0.21141374837872898</v>
      </c>
      <c r="G37" s="12">
        <v>203</v>
      </c>
      <c r="H37" s="11">
        <f t="shared" si="7"/>
        <v>771</v>
      </c>
      <c r="I37" s="16">
        <f t="shared" si="16"/>
        <v>0.26329442282749677</v>
      </c>
      <c r="J37" s="5">
        <v>152</v>
      </c>
      <c r="K37" s="5">
        <v>13776</v>
      </c>
      <c r="L37" s="13">
        <f t="shared" si="14"/>
        <v>1.1033681765389083</v>
      </c>
      <c r="M37" s="4">
        <f t="shared" si="8"/>
        <v>20020</v>
      </c>
      <c r="N37" s="58">
        <f t="shared" si="9"/>
        <v>9.9044870528692108</v>
      </c>
      <c r="O37" s="12">
        <v>203</v>
      </c>
      <c r="P37" s="12">
        <v>1550</v>
      </c>
      <c r="Q37" s="16">
        <f t="shared" si="19"/>
        <v>0.13096774193548388</v>
      </c>
      <c r="R37" s="12">
        <v>4136</v>
      </c>
      <c r="S37" s="4">
        <f t="shared" si="10"/>
        <v>20020</v>
      </c>
      <c r="T37" s="13">
        <f t="shared" si="20"/>
        <v>0.20659340659340658</v>
      </c>
      <c r="U37" s="11">
        <f t="shared" si="22"/>
        <v>608</v>
      </c>
      <c r="V37" s="4">
        <f t="shared" si="11"/>
        <v>20020</v>
      </c>
      <c r="W37" s="16">
        <f t="shared" si="21"/>
        <v>3.036963036963037E-2</v>
      </c>
      <c r="X37" s="5">
        <v>265</v>
      </c>
      <c r="Y37" s="4">
        <f t="shared" si="12"/>
        <v>20020</v>
      </c>
      <c r="Z37" s="14">
        <f t="shared" si="18"/>
        <v>1.3236763236763236</v>
      </c>
      <c r="AA37" s="21"/>
    </row>
    <row r="38" spans="1:27" x14ac:dyDescent="0.25">
      <c r="C38">
        <f>14806228+1324594</f>
        <v>16130822</v>
      </c>
      <c r="X38" s="2"/>
      <c r="Y38" s="2"/>
    </row>
    <row r="39" spans="1:27" x14ac:dyDescent="0.25">
      <c r="K39">
        <v>2.4</v>
      </c>
      <c r="O39">
        <f>2104164+275512</f>
        <v>2379676</v>
      </c>
      <c r="P39">
        <f>14806228+1324594</f>
        <v>16130822</v>
      </c>
    </row>
    <row r="40" spans="1:27" x14ac:dyDescent="0.25">
      <c r="K40">
        <f>(K30*K39)/100</f>
        <v>498.91199999999998</v>
      </c>
    </row>
  </sheetData>
  <autoFilter ref="A1:Z37" xr:uid="{00000000-0009-0000-0000-000001000000}">
    <sortState xmlns:xlrd2="http://schemas.microsoft.com/office/spreadsheetml/2017/richdata2" ref="A4:Y38">
      <sortCondition ref="B1:B38"/>
    </sortState>
  </autoFilter>
  <mergeCells count="26">
    <mergeCell ref="Z1:Z2"/>
    <mergeCell ref="T1:T2"/>
    <mergeCell ref="U1:U2"/>
    <mergeCell ref="V1:V2"/>
    <mergeCell ref="W1:W2"/>
    <mergeCell ref="X1:X2"/>
    <mergeCell ref="Y1:Y2"/>
    <mergeCell ref="S1:S2"/>
    <mergeCell ref="G1:G2"/>
    <mergeCell ref="H1:H2"/>
    <mergeCell ref="I1:I2"/>
    <mergeCell ref="J1:J2"/>
    <mergeCell ref="K1:K2"/>
    <mergeCell ref="L1:L2"/>
    <mergeCell ref="M1:M2"/>
    <mergeCell ref="O1:O2"/>
    <mergeCell ref="P1:P2"/>
    <mergeCell ref="Q1:Q2"/>
    <mergeCell ref="R1:R2"/>
    <mergeCell ref="N1:N2"/>
    <mergeCell ref="F1:F2"/>
    <mergeCell ref="A1:A2"/>
    <mergeCell ref="B1:B2"/>
    <mergeCell ref="C1:C2"/>
    <mergeCell ref="D1:D2"/>
    <mergeCell ref="E1:E2"/>
  </mergeCells>
  <pageMargins left="0.13" right="0.2" top="0.74803149606299213" bottom="0.74803149606299213" header="0.32" footer="0.31496062992125984"/>
  <pageSetup paperSize="9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41"/>
  <sheetViews>
    <sheetView workbookViewId="0">
      <pane xSplit="2" ySplit="2" topLeftCell="S3" activePane="bottomRight" state="frozen"/>
      <selection pane="topRight" activeCell="C1" sqref="C1"/>
      <selection pane="bottomLeft" activeCell="A3" sqref="A3"/>
      <selection pane="bottomRight" activeCell="T3" sqref="T3"/>
    </sheetView>
  </sheetViews>
  <sheetFormatPr defaultRowHeight="15" x14ac:dyDescent="0.25"/>
  <cols>
    <col min="1" max="1" width="5.140625" customWidth="1"/>
    <col min="2" max="2" width="40" customWidth="1"/>
    <col min="3" max="3" width="13" customWidth="1"/>
    <col min="4" max="4" width="10" customWidth="1"/>
    <col min="5" max="5" width="14.140625" customWidth="1"/>
    <col min="6" max="6" width="10.85546875" style="1" customWidth="1"/>
    <col min="7" max="7" width="13.42578125" customWidth="1"/>
    <col min="8" max="8" width="12.28515625" customWidth="1"/>
    <col min="9" max="9" width="8.7109375" customWidth="1"/>
    <col min="10" max="10" width="15" customWidth="1"/>
    <col min="11" max="11" width="15.85546875" customWidth="1"/>
    <col min="12" max="12" width="7.7109375" customWidth="1"/>
    <col min="13" max="13" width="9.5703125" style="2" customWidth="1"/>
    <col min="14" max="14" width="13" customWidth="1"/>
    <col min="15" max="15" width="12.85546875" customWidth="1"/>
    <col min="16" max="16" width="11.7109375" customWidth="1"/>
    <col min="17" max="17" width="20" customWidth="1"/>
    <col min="18" max="18" width="16.5703125" customWidth="1"/>
    <col min="19" max="19" width="12.140625" customWidth="1"/>
    <col min="20" max="20" width="20" customWidth="1"/>
    <col min="21" max="22" width="11.85546875" customWidth="1"/>
    <col min="23" max="23" width="20" customWidth="1"/>
    <col min="24" max="24" width="17" customWidth="1"/>
    <col min="25" max="25" width="16.7109375" customWidth="1"/>
    <col min="26" max="26" width="20" customWidth="1"/>
  </cols>
  <sheetData>
    <row r="1" spans="1:27" ht="15.75" customHeight="1" x14ac:dyDescent="0.25">
      <c r="A1" s="31" t="s">
        <v>20</v>
      </c>
      <c r="B1" s="31" t="s">
        <v>0</v>
      </c>
      <c r="C1" s="39" t="s">
        <v>5</v>
      </c>
      <c r="D1" s="39" t="s">
        <v>6</v>
      </c>
      <c r="E1" s="54" t="s">
        <v>7</v>
      </c>
      <c r="F1" s="52" t="s">
        <v>4</v>
      </c>
      <c r="G1" s="39" t="s">
        <v>8</v>
      </c>
      <c r="H1" s="39" t="s">
        <v>9</v>
      </c>
      <c r="I1" s="41" t="s">
        <v>10</v>
      </c>
      <c r="J1" s="50" t="s">
        <v>52</v>
      </c>
      <c r="K1" s="50" t="s">
        <v>53</v>
      </c>
      <c r="L1" s="43" t="s">
        <v>11</v>
      </c>
      <c r="M1" s="46" t="s">
        <v>3</v>
      </c>
      <c r="N1" s="56" t="s">
        <v>59</v>
      </c>
      <c r="O1" s="45" t="s">
        <v>13</v>
      </c>
      <c r="P1" s="45" t="s">
        <v>14</v>
      </c>
      <c r="Q1" s="37" t="s">
        <v>12</v>
      </c>
      <c r="R1" s="33" t="s">
        <v>15</v>
      </c>
      <c r="S1" s="35" t="s">
        <v>6</v>
      </c>
      <c r="T1" s="37" t="s">
        <v>16</v>
      </c>
      <c r="U1" s="35" t="s">
        <v>17</v>
      </c>
      <c r="V1" s="35" t="s">
        <v>6</v>
      </c>
      <c r="W1" s="37" t="s">
        <v>18</v>
      </c>
      <c r="X1" s="48" t="s">
        <v>1</v>
      </c>
      <c r="Y1" s="48" t="s">
        <v>2</v>
      </c>
      <c r="Z1" s="29" t="s">
        <v>19</v>
      </c>
    </row>
    <row r="2" spans="1:27" ht="48.75" customHeight="1" thickBot="1" x14ac:dyDescent="0.3">
      <c r="A2" s="32"/>
      <c r="B2" s="32"/>
      <c r="C2" s="40"/>
      <c r="D2" s="40"/>
      <c r="E2" s="55"/>
      <c r="F2" s="53"/>
      <c r="G2" s="40"/>
      <c r="H2" s="40"/>
      <c r="I2" s="42"/>
      <c r="J2" s="51"/>
      <c r="K2" s="51"/>
      <c r="L2" s="44"/>
      <c r="M2" s="47"/>
      <c r="N2" s="57"/>
      <c r="O2" s="36"/>
      <c r="P2" s="36"/>
      <c r="Q2" s="38"/>
      <c r="R2" s="34"/>
      <c r="S2" s="36"/>
      <c r="T2" s="38"/>
      <c r="U2" s="36"/>
      <c r="V2" s="36"/>
      <c r="W2" s="38"/>
      <c r="X2" s="49"/>
      <c r="Y2" s="49"/>
      <c r="Z2" s="30"/>
    </row>
    <row r="3" spans="1:27" x14ac:dyDescent="0.25">
      <c r="A3" s="9">
        <v>1</v>
      </c>
      <c r="B3" s="10" t="s">
        <v>22</v>
      </c>
      <c r="C3" s="11">
        <v>132</v>
      </c>
      <c r="D3" s="4">
        <v>4060</v>
      </c>
      <c r="E3" s="11">
        <v>128</v>
      </c>
      <c r="F3" s="25">
        <f t="shared" ref="F3:F17" si="0">((C3/D3)-(E3/D3))/(C3/D3)</f>
        <v>3.0303030303030394E-2</v>
      </c>
      <c r="G3" s="12">
        <v>5</v>
      </c>
      <c r="H3" s="11">
        <f>C3</f>
        <v>132</v>
      </c>
      <c r="I3" s="25">
        <f t="shared" ref="I3:I17" si="1">G3/H3</f>
        <v>3.787878787878788E-2</v>
      </c>
      <c r="J3" s="7">
        <v>62</v>
      </c>
      <c r="K3" s="7">
        <v>2875</v>
      </c>
      <c r="L3" s="13">
        <f t="shared" ref="L3:L17" si="2">(J3/K3)*100</f>
        <v>2.1565217391304348</v>
      </c>
      <c r="M3" s="4">
        <f>D3</f>
        <v>4060</v>
      </c>
      <c r="N3" s="58">
        <f>LN(M3)</f>
        <v>8.3089382525957785</v>
      </c>
      <c r="O3" s="11">
        <v>7</v>
      </c>
      <c r="P3" s="11">
        <v>375</v>
      </c>
      <c r="Q3" s="13">
        <f t="shared" ref="Q3:Q19" si="3">O3/P3</f>
        <v>1.8666666666666668E-2</v>
      </c>
      <c r="R3" s="11">
        <v>573</v>
      </c>
      <c r="S3" s="4">
        <f>D3</f>
        <v>4060</v>
      </c>
      <c r="T3" s="13">
        <f t="shared" ref="T3:T17" si="4">R3/S3</f>
        <v>0.14113300492610836</v>
      </c>
      <c r="U3" s="11">
        <f t="shared" ref="U3:U12" si="5">E3</f>
        <v>128</v>
      </c>
      <c r="V3" s="4">
        <f>D3</f>
        <v>4060</v>
      </c>
      <c r="W3" s="13">
        <f t="shared" ref="W3:W18" si="6">U3/V3</f>
        <v>3.1527093596059111E-2</v>
      </c>
      <c r="X3" s="3">
        <v>3</v>
      </c>
      <c r="Y3" s="4">
        <f>D3</f>
        <v>4060</v>
      </c>
      <c r="Z3" s="14">
        <f t="shared" ref="Z3:Z12" si="7">(X3/Y3)*100</f>
        <v>7.3891625615763554E-2</v>
      </c>
      <c r="AA3" s="21"/>
    </row>
    <row r="4" spans="1:27" x14ac:dyDescent="0.25">
      <c r="A4" s="15">
        <v>2</v>
      </c>
      <c r="B4" s="10" t="s">
        <v>44</v>
      </c>
      <c r="C4" s="12">
        <v>1006</v>
      </c>
      <c r="D4" s="5">
        <v>26220</v>
      </c>
      <c r="E4" s="12">
        <v>1025</v>
      </c>
      <c r="F4" s="16">
        <f t="shared" si="0"/>
        <v>-1.8886679920477149E-2</v>
      </c>
      <c r="G4" s="12">
        <v>35</v>
      </c>
      <c r="H4" s="11">
        <f t="shared" ref="H4:H17" si="8">C4</f>
        <v>1006</v>
      </c>
      <c r="I4" s="16">
        <f t="shared" si="1"/>
        <v>3.4791252485089463E-2</v>
      </c>
      <c r="J4" s="5">
        <v>401</v>
      </c>
      <c r="K4" s="5">
        <v>17744</v>
      </c>
      <c r="L4" s="16">
        <f t="shared" si="2"/>
        <v>2.2599188458070336</v>
      </c>
      <c r="M4" s="4">
        <f t="shared" ref="M4:M37" si="9">D4</f>
        <v>26220</v>
      </c>
      <c r="N4" s="58">
        <f t="shared" ref="N4:N37" si="10">LN(M4)</f>
        <v>10.174277757317691</v>
      </c>
      <c r="O4" s="12">
        <v>121</v>
      </c>
      <c r="P4" s="12">
        <v>2268</v>
      </c>
      <c r="Q4" s="17">
        <f t="shared" si="3"/>
        <v>5.3350970017636681E-2</v>
      </c>
      <c r="R4" s="12">
        <v>4424</v>
      </c>
      <c r="S4" s="4">
        <f t="shared" ref="S4:S37" si="11">D4</f>
        <v>26220</v>
      </c>
      <c r="T4" s="13">
        <f t="shared" si="4"/>
        <v>0.16872616323417239</v>
      </c>
      <c r="U4" s="11">
        <f t="shared" si="5"/>
        <v>1025</v>
      </c>
      <c r="V4" s="4">
        <f t="shared" ref="V4:V37" si="12">D4</f>
        <v>26220</v>
      </c>
      <c r="W4" s="17">
        <f t="shared" si="6"/>
        <v>3.9092295957284515E-2</v>
      </c>
      <c r="X4" s="4">
        <v>73</v>
      </c>
      <c r="Y4" s="4">
        <f t="shared" ref="Y4:Y37" si="13">D4</f>
        <v>26220</v>
      </c>
      <c r="Z4" s="14">
        <f t="shared" si="7"/>
        <v>0.2784134248665141</v>
      </c>
      <c r="AA4" s="21"/>
    </row>
    <row r="5" spans="1:27" x14ac:dyDescent="0.25">
      <c r="A5" s="9">
        <v>3</v>
      </c>
      <c r="B5" s="10" t="s">
        <v>26</v>
      </c>
      <c r="C5" s="12">
        <v>3571</v>
      </c>
      <c r="D5" s="5">
        <v>105406</v>
      </c>
      <c r="E5" s="12">
        <v>2912</v>
      </c>
      <c r="F5" s="20">
        <f t="shared" si="0"/>
        <v>0.18454214505740679</v>
      </c>
      <c r="G5" s="12">
        <v>318</v>
      </c>
      <c r="H5" s="11">
        <f t="shared" si="8"/>
        <v>3571</v>
      </c>
      <c r="I5" s="20">
        <f t="shared" si="1"/>
        <v>8.9050686082329883E-2</v>
      </c>
      <c r="J5" s="8">
        <v>1291</v>
      </c>
      <c r="K5" s="8">
        <v>68340</v>
      </c>
      <c r="L5" s="18">
        <f t="shared" si="2"/>
        <v>1.8890839918056777</v>
      </c>
      <c r="M5" s="4">
        <f t="shared" si="9"/>
        <v>105406</v>
      </c>
      <c r="N5" s="58">
        <f t="shared" si="10"/>
        <v>11.565574839465381</v>
      </c>
      <c r="O5" s="12">
        <v>632</v>
      </c>
      <c r="P5" s="12">
        <v>9386</v>
      </c>
      <c r="Q5" s="13">
        <f t="shared" si="3"/>
        <v>6.7334327722139362E-2</v>
      </c>
      <c r="R5" s="12">
        <v>9538</v>
      </c>
      <c r="S5" s="4">
        <f t="shared" si="11"/>
        <v>105406</v>
      </c>
      <c r="T5" s="13">
        <f t="shared" si="4"/>
        <v>9.0488207502419218E-2</v>
      </c>
      <c r="U5" s="11">
        <f t="shared" si="5"/>
        <v>2912</v>
      </c>
      <c r="V5" s="4">
        <f t="shared" si="12"/>
        <v>105406</v>
      </c>
      <c r="W5" s="13">
        <f t="shared" si="6"/>
        <v>2.7626510824810734E-2</v>
      </c>
      <c r="X5" s="3">
        <v>1091</v>
      </c>
      <c r="Y5" s="4">
        <f t="shared" si="13"/>
        <v>105406</v>
      </c>
      <c r="Z5" s="14">
        <f t="shared" si="7"/>
        <v>1.0350454433333967</v>
      </c>
      <c r="AA5" s="21"/>
    </row>
    <row r="6" spans="1:27" x14ac:dyDescent="0.25">
      <c r="A6" s="15">
        <v>4</v>
      </c>
      <c r="B6" s="10" t="s">
        <v>36</v>
      </c>
      <c r="C6" s="12">
        <v>333</v>
      </c>
      <c r="D6" s="5">
        <v>7121</v>
      </c>
      <c r="E6" s="12">
        <v>212</v>
      </c>
      <c r="F6" s="16">
        <f t="shared" si="0"/>
        <v>0.36336336336336333</v>
      </c>
      <c r="G6" s="12">
        <v>4</v>
      </c>
      <c r="H6" s="11">
        <f t="shared" si="8"/>
        <v>333</v>
      </c>
      <c r="I6" s="16">
        <f t="shared" si="1"/>
        <v>1.2012012012012012E-2</v>
      </c>
      <c r="J6" s="5">
        <v>72</v>
      </c>
      <c r="K6" s="5">
        <v>4460</v>
      </c>
      <c r="L6" s="16">
        <f t="shared" si="2"/>
        <v>1.6143497757847534</v>
      </c>
      <c r="M6" s="4">
        <f t="shared" si="9"/>
        <v>7121</v>
      </c>
      <c r="N6" s="58">
        <f t="shared" si="10"/>
        <v>8.8708034439821244</v>
      </c>
      <c r="O6" s="12">
        <v>25</v>
      </c>
      <c r="P6" s="12">
        <v>717</v>
      </c>
      <c r="Q6" s="17">
        <f t="shared" si="3"/>
        <v>3.4867503486750349E-2</v>
      </c>
      <c r="R6" s="12">
        <v>1297</v>
      </c>
      <c r="S6" s="4">
        <f t="shared" si="11"/>
        <v>7121</v>
      </c>
      <c r="T6" s="13">
        <f t="shared" si="4"/>
        <v>0.18213734026119927</v>
      </c>
      <c r="U6" s="11">
        <f t="shared" si="5"/>
        <v>212</v>
      </c>
      <c r="V6" s="4">
        <f t="shared" si="12"/>
        <v>7121</v>
      </c>
      <c r="W6" s="17">
        <f t="shared" si="6"/>
        <v>2.9771099564667884E-2</v>
      </c>
      <c r="X6" s="4">
        <v>79</v>
      </c>
      <c r="Y6" s="4">
        <f t="shared" si="13"/>
        <v>7121</v>
      </c>
      <c r="Z6" s="14">
        <f t="shared" si="7"/>
        <v>1.1093947479286617</v>
      </c>
      <c r="AA6" s="21"/>
    </row>
    <row r="7" spans="1:27" x14ac:dyDescent="0.25">
      <c r="A7" s="9">
        <v>5</v>
      </c>
      <c r="B7" s="10" t="s">
        <v>24</v>
      </c>
      <c r="C7" s="12">
        <v>360</v>
      </c>
      <c r="D7" s="5">
        <v>14207</v>
      </c>
      <c r="E7" s="12">
        <v>281</v>
      </c>
      <c r="F7" s="20">
        <f t="shared" si="0"/>
        <v>0.21944444444444439</v>
      </c>
      <c r="G7" s="12">
        <v>31</v>
      </c>
      <c r="H7" s="11">
        <f t="shared" si="8"/>
        <v>360</v>
      </c>
      <c r="I7" s="20">
        <f t="shared" si="1"/>
        <v>8.611111111111111E-2</v>
      </c>
      <c r="J7" s="8">
        <v>197</v>
      </c>
      <c r="K7" s="8">
        <v>6637</v>
      </c>
      <c r="L7" s="18">
        <f t="shared" si="2"/>
        <v>2.9682085279493746</v>
      </c>
      <c r="M7" s="4">
        <f t="shared" si="9"/>
        <v>14207</v>
      </c>
      <c r="N7" s="58">
        <f t="shared" si="10"/>
        <v>9.5614900798720779</v>
      </c>
      <c r="O7" s="12">
        <v>90</v>
      </c>
      <c r="P7" s="12">
        <v>1238</v>
      </c>
      <c r="Q7" s="13">
        <f t="shared" si="3"/>
        <v>7.2697899838449112E-2</v>
      </c>
      <c r="R7" s="12">
        <v>1315</v>
      </c>
      <c r="S7" s="4">
        <f t="shared" si="11"/>
        <v>14207</v>
      </c>
      <c r="T7" s="13">
        <f t="shared" si="4"/>
        <v>9.2560005631026954E-2</v>
      </c>
      <c r="U7" s="11">
        <f t="shared" si="5"/>
        <v>281</v>
      </c>
      <c r="V7" s="4">
        <f t="shared" si="12"/>
        <v>14207</v>
      </c>
      <c r="W7" s="13">
        <f t="shared" si="6"/>
        <v>1.9778982191877244E-2</v>
      </c>
      <c r="X7" s="3">
        <v>93</v>
      </c>
      <c r="Y7" s="4">
        <f t="shared" si="13"/>
        <v>14207</v>
      </c>
      <c r="Z7" s="14">
        <f t="shared" si="7"/>
        <v>0.65460688393045685</v>
      </c>
      <c r="AA7" s="21"/>
    </row>
    <row r="8" spans="1:27" x14ac:dyDescent="0.25">
      <c r="A8" s="15">
        <v>6</v>
      </c>
      <c r="B8" s="10" t="s">
        <v>25</v>
      </c>
      <c r="C8" s="12">
        <v>40080</v>
      </c>
      <c r="D8" s="5">
        <v>676739</v>
      </c>
      <c r="E8" s="12">
        <v>23380</v>
      </c>
      <c r="F8" s="20">
        <f t="shared" si="0"/>
        <v>0.41666666666666663</v>
      </c>
      <c r="G8" s="12">
        <v>9405</v>
      </c>
      <c r="H8" s="11">
        <f t="shared" si="8"/>
        <v>40080</v>
      </c>
      <c r="I8" s="20">
        <f t="shared" si="1"/>
        <v>0.23465568862275449</v>
      </c>
      <c r="J8" s="8">
        <v>4394</v>
      </c>
      <c r="K8" s="8">
        <v>416280</v>
      </c>
      <c r="L8" s="18">
        <f t="shared" si="2"/>
        <v>1.0555395406937638</v>
      </c>
      <c r="M8" s="4">
        <f t="shared" si="9"/>
        <v>676739</v>
      </c>
      <c r="N8" s="58">
        <f t="shared" si="10"/>
        <v>13.425040953188555</v>
      </c>
      <c r="O8" s="12">
        <v>1954</v>
      </c>
      <c r="P8" s="12">
        <v>50426</v>
      </c>
      <c r="Q8" s="13">
        <f t="shared" si="3"/>
        <v>3.8749851267203428E-2</v>
      </c>
      <c r="R8" s="12">
        <v>112715</v>
      </c>
      <c r="S8" s="4">
        <f t="shared" si="11"/>
        <v>676739</v>
      </c>
      <c r="T8" s="13">
        <f t="shared" si="4"/>
        <v>0.16655608735420893</v>
      </c>
      <c r="U8" s="11">
        <f t="shared" si="5"/>
        <v>23380</v>
      </c>
      <c r="V8" s="4">
        <f t="shared" si="12"/>
        <v>676739</v>
      </c>
      <c r="W8" s="13">
        <f t="shared" si="6"/>
        <v>3.4548031072540522E-2</v>
      </c>
      <c r="X8" s="3">
        <v>20632</v>
      </c>
      <c r="Y8" s="4">
        <f t="shared" si="13"/>
        <v>676739</v>
      </c>
      <c r="Z8" s="14">
        <f t="shared" si="7"/>
        <v>3.0487381398146112</v>
      </c>
      <c r="AA8" s="21"/>
    </row>
    <row r="9" spans="1:27" x14ac:dyDescent="0.25">
      <c r="A9" s="9">
        <v>7</v>
      </c>
      <c r="B9" s="10" t="s">
        <v>37</v>
      </c>
      <c r="C9" s="12">
        <v>12094</v>
      </c>
      <c r="D9" s="5">
        <v>241572</v>
      </c>
      <c r="E9" s="12">
        <v>7433</v>
      </c>
      <c r="F9" s="16">
        <f t="shared" si="0"/>
        <v>0.38539771787663302</v>
      </c>
      <c r="G9" s="12">
        <v>2113</v>
      </c>
      <c r="H9" s="11">
        <f t="shared" si="8"/>
        <v>12094</v>
      </c>
      <c r="I9" s="16">
        <f t="shared" si="1"/>
        <v>0.17471473457913014</v>
      </c>
      <c r="J9" s="5">
        <v>9448</v>
      </c>
      <c r="K9" s="5">
        <v>165923</v>
      </c>
      <c r="L9" s="16">
        <f t="shared" si="2"/>
        <v>5.6942075541064234</v>
      </c>
      <c r="M9" s="4">
        <f t="shared" si="9"/>
        <v>241572</v>
      </c>
      <c r="N9" s="58">
        <f t="shared" si="10"/>
        <v>12.394922844286828</v>
      </c>
      <c r="O9" s="12">
        <v>2384</v>
      </c>
      <c r="P9" s="12">
        <v>21325</v>
      </c>
      <c r="Q9" s="17">
        <f t="shared" si="3"/>
        <v>0.1117936694021102</v>
      </c>
      <c r="R9" s="12">
        <v>34208</v>
      </c>
      <c r="S9" s="4">
        <f t="shared" si="11"/>
        <v>241572</v>
      </c>
      <c r="T9" s="13">
        <f t="shared" si="4"/>
        <v>0.14160581524348848</v>
      </c>
      <c r="U9" s="11">
        <f t="shared" si="5"/>
        <v>7433</v>
      </c>
      <c r="V9" s="4">
        <f t="shared" si="12"/>
        <v>241572</v>
      </c>
      <c r="W9" s="17">
        <f t="shared" si="6"/>
        <v>3.076929445465534E-2</v>
      </c>
      <c r="X9" s="4">
        <v>2082</v>
      </c>
      <c r="Y9" s="4">
        <f t="shared" si="13"/>
        <v>241572</v>
      </c>
      <c r="Z9" s="14">
        <f t="shared" si="7"/>
        <v>0.86185485072773327</v>
      </c>
      <c r="AA9" s="21"/>
    </row>
    <row r="10" spans="1:27" x14ac:dyDescent="0.25">
      <c r="A10" s="15">
        <v>8</v>
      </c>
      <c r="B10" s="10" t="s">
        <v>31</v>
      </c>
      <c r="C10" s="12">
        <v>13780</v>
      </c>
      <c r="D10" s="5">
        <v>174087</v>
      </c>
      <c r="E10" s="12">
        <v>13537</v>
      </c>
      <c r="F10" s="16">
        <f t="shared" si="0"/>
        <v>1.763425253991301E-2</v>
      </c>
      <c r="G10" s="12">
        <v>1595</v>
      </c>
      <c r="H10" s="11">
        <f t="shared" si="8"/>
        <v>13780</v>
      </c>
      <c r="I10" s="16">
        <f t="shared" si="1"/>
        <v>0.11574746008708273</v>
      </c>
      <c r="J10" s="5">
        <v>2163</v>
      </c>
      <c r="K10" s="5">
        <v>91890</v>
      </c>
      <c r="L10" s="16">
        <f t="shared" si="2"/>
        <v>2.3539014038524324</v>
      </c>
      <c r="M10" s="4">
        <f t="shared" si="9"/>
        <v>174087</v>
      </c>
      <c r="N10" s="58">
        <f t="shared" si="10"/>
        <v>12.067310453238317</v>
      </c>
      <c r="O10" s="12">
        <v>4071</v>
      </c>
      <c r="P10" s="12">
        <v>20655</v>
      </c>
      <c r="Q10" s="17">
        <f t="shared" si="3"/>
        <v>0.19709513435003631</v>
      </c>
      <c r="R10" s="12">
        <v>36378</v>
      </c>
      <c r="S10" s="4">
        <f t="shared" si="11"/>
        <v>174087</v>
      </c>
      <c r="T10" s="13">
        <f t="shared" si="4"/>
        <v>0.20896448327560357</v>
      </c>
      <c r="U10" s="11">
        <f t="shared" si="5"/>
        <v>13537</v>
      </c>
      <c r="V10" s="4">
        <f t="shared" si="12"/>
        <v>174087</v>
      </c>
      <c r="W10" s="17">
        <f t="shared" si="6"/>
        <v>7.7759970589417929E-2</v>
      </c>
      <c r="X10" s="4">
        <v>2793</v>
      </c>
      <c r="Y10" s="4">
        <f t="shared" si="13"/>
        <v>174087</v>
      </c>
      <c r="Z10" s="14">
        <f t="shared" si="7"/>
        <v>1.6043702286787642</v>
      </c>
      <c r="AA10" s="21"/>
    </row>
    <row r="11" spans="1:27" x14ac:dyDescent="0.25">
      <c r="A11" s="9">
        <v>9</v>
      </c>
      <c r="B11" s="10" t="s">
        <v>43</v>
      </c>
      <c r="C11" s="12">
        <v>74</v>
      </c>
      <c r="D11" s="5">
        <v>2311</v>
      </c>
      <c r="E11" s="12">
        <v>59</v>
      </c>
      <c r="F11" s="16">
        <f t="shared" si="0"/>
        <v>0.20270270270270274</v>
      </c>
      <c r="G11" s="12">
        <v>5</v>
      </c>
      <c r="H11" s="11">
        <f t="shared" si="8"/>
        <v>74</v>
      </c>
      <c r="I11" s="16">
        <f t="shared" si="1"/>
        <v>6.7567567567567571E-2</v>
      </c>
      <c r="J11" s="5">
        <v>8</v>
      </c>
      <c r="K11" s="5">
        <v>1332</v>
      </c>
      <c r="L11" s="16">
        <f t="shared" si="2"/>
        <v>0.60060060060060061</v>
      </c>
      <c r="M11" s="4">
        <f t="shared" si="9"/>
        <v>2311</v>
      </c>
      <c r="N11" s="58">
        <f t="shared" si="10"/>
        <v>7.7454356102743809</v>
      </c>
      <c r="O11" s="12">
        <v>3</v>
      </c>
      <c r="P11" s="12">
        <v>195</v>
      </c>
      <c r="Q11" s="16">
        <f t="shared" si="3"/>
        <v>1.5384615384615385E-2</v>
      </c>
      <c r="R11" s="12">
        <v>446</v>
      </c>
      <c r="S11" s="4">
        <f t="shared" si="11"/>
        <v>2311</v>
      </c>
      <c r="T11" s="13">
        <f t="shared" si="4"/>
        <v>0.19299004759844224</v>
      </c>
      <c r="U11" s="11">
        <f t="shared" si="5"/>
        <v>59</v>
      </c>
      <c r="V11" s="4">
        <f t="shared" si="12"/>
        <v>2311</v>
      </c>
      <c r="W11" s="16">
        <f t="shared" si="6"/>
        <v>2.5530073561228904E-2</v>
      </c>
      <c r="X11" s="5">
        <v>13</v>
      </c>
      <c r="Y11" s="4">
        <f t="shared" si="13"/>
        <v>2311</v>
      </c>
      <c r="Z11" s="14">
        <f t="shared" si="7"/>
        <v>0.56252704456945046</v>
      </c>
      <c r="AA11" s="21"/>
    </row>
    <row r="12" spans="1:27" x14ac:dyDescent="0.25">
      <c r="A12" s="15">
        <v>10</v>
      </c>
      <c r="B12" s="10" t="s">
        <v>58</v>
      </c>
      <c r="C12" s="12">
        <v>94</v>
      </c>
      <c r="D12" s="5">
        <v>2058</v>
      </c>
      <c r="E12" s="12">
        <v>85</v>
      </c>
      <c r="F12" s="16">
        <f t="shared" si="0"/>
        <v>9.5744680851063871E-2</v>
      </c>
      <c r="G12" s="12">
        <v>1</v>
      </c>
      <c r="H12" s="11">
        <f t="shared" si="8"/>
        <v>94</v>
      </c>
      <c r="I12" s="16">
        <f t="shared" si="1"/>
        <v>1.0638297872340425E-2</v>
      </c>
      <c r="J12" s="8">
        <v>25</v>
      </c>
      <c r="K12" s="8">
        <v>1380</v>
      </c>
      <c r="L12" s="16">
        <f t="shared" si="2"/>
        <v>1.8115942028985508</v>
      </c>
      <c r="M12" s="4">
        <f t="shared" si="9"/>
        <v>2058</v>
      </c>
      <c r="N12" s="58">
        <f t="shared" si="10"/>
        <v>7.6294899163939949</v>
      </c>
      <c r="O12" s="12">
        <v>10</v>
      </c>
      <c r="P12" s="12">
        <v>216</v>
      </c>
      <c r="Q12" s="16">
        <f t="shared" si="3"/>
        <v>4.6296296296296294E-2</v>
      </c>
      <c r="R12" s="12">
        <v>382</v>
      </c>
      <c r="S12" s="4">
        <f t="shared" si="11"/>
        <v>2058</v>
      </c>
      <c r="T12" s="13">
        <f t="shared" si="4"/>
        <v>0.18561710398445092</v>
      </c>
      <c r="U12" s="11">
        <f t="shared" si="5"/>
        <v>85</v>
      </c>
      <c r="V12" s="4">
        <f t="shared" si="12"/>
        <v>2058</v>
      </c>
      <c r="W12" s="16">
        <f t="shared" si="6"/>
        <v>4.1302235179786199E-2</v>
      </c>
      <c r="X12" s="6">
        <v>7</v>
      </c>
      <c r="Y12" s="4">
        <f t="shared" si="13"/>
        <v>2058</v>
      </c>
      <c r="Z12" s="14">
        <f t="shared" si="7"/>
        <v>0.3401360544217687</v>
      </c>
      <c r="AA12" s="21"/>
    </row>
    <row r="13" spans="1:27" x14ac:dyDescent="0.25">
      <c r="A13" s="9">
        <v>11</v>
      </c>
      <c r="B13" s="10" t="s">
        <v>32</v>
      </c>
      <c r="C13" s="12">
        <v>104</v>
      </c>
      <c r="D13" s="5">
        <v>2359</v>
      </c>
      <c r="E13" s="12">
        <v>87</v>
      </c>
      <c r="F13" s="16">
        <f t="shared" si="0"/>
        <v>0.16346153846153857</v>
      </c>
      <c r="G13" s="12">
        <v>2</v>
      </c>
      <c r="H13" s="11">
        <f t="shared" si="8"/>
        <v>104</v>
      </c>
      <c r="I13" s="16">
        <f t="shared" si="1"/>
        <v>1.9230769230769232E-2</v>
      </c>
      <c r="J13" s="5">
        <v>5</v>
      </c>
      <c r="K13" s="5">
        <v>1356</v>
      </c>
      <c r="L13" s="16">
        <f>(J13/K13)*100</f>
        <v>0.36873156342182889</v>
      </c>
      <c r="M13" s="4">
        <f t="shared" si="9"/>
        <v>2359</v>
      </c>
      <c r="N13" s="58">
        <f t="shared" si="10"/>
        <v>7.765993079407675</v>
      </c>
      <c r="O13" s="12">
        <v>6202</v>
      </c>
      <c r="P13" s="12">
        <v>241686</v>
      </c>
      <c r="Q13" s="16">
        <f t="shared" si="3"/>
        <v>2.5661395364232932E-2</v>
      </c>
      <c r="R13" s="12">
        <v>483</v>
      </c>
      <c r="S13" s="4">
        <f t="shared" si="11"/>
        <v>2359</v>
      </c>
      <c r="T13" s="13">
        <f t="shared" si="4"/>
        <v>0.20474777448071216</v>
      </c>
      <c r="U13" s="11">
        <f>E13</f>
        <v>87</v>
      </c>
      <c r="V13" s="4">
        <f t="shared" si="12"/>
        <v>2359</v>
      </c>
      <c r="W13" s="16">
        <f t="shared" si="6"/>
        <v>3.6880033912674859E-2</v>
      </c>
      <c r="X13" s="5">
        <v>18</v>
      </c>
      <c r="Y13" s="4">
        <f t="shared" si="13"/>
        <v>2359</v>
      </c>
      <c r="Z13" s="14">
        <f>(X13/Y13)*100</f>
        <v>0.76303518440016949</v>
      </c>
      <c r="AA13" s="21"/>
    </row>
    <row r="14" spans="1:27" x14ac:dyDescent="0.25">
      <c r="A14" s="15">
        <v>12</v>
      </c>
      <c r="B14" s="19" t="s">
        <v>55</v>
      </c>
      <c r="C14" s="12">
        <v>7430</v>
      </c>
      <c r="D14" s="5">
        <v>166680</v>
      </c>
      <c r="E14" s="12">
        <v>4841</v>
      </c>
      <c r="F14" s="16">
        <f t="shared" si="0"/>
        <v>0.34845222072678328</v>
      </c>
      <c r="G14" s="12">
        <v>790</v>
      </c>
      <c r="H14" s="11">
        <f t="shared" si="8"/>
        <v>7430</v>
      </c>
      <c r="I14" s="16">
        <f t="shared" si="1"/>
        <v>0.10632570659488561</v>
      </c>
      <c r="J14" s="5">
        <v>139</v>
      </c>
      <c r="K14" s="5">
        <v>108002</v>
      </c>
      <c r="L14" s="16">
        <f t="shared" si="2"/>
        <v>0.12870132034591952</v>
      </c>
      <c r="M14" s="4">
        <f t="shared" si="9"/>
        <v>166680</v>
      </c>
      <c r="N14" s="58">
        <f t="shared" si="10"/>
        <v>12.02383108553639</v>
      </c>
      <c r="O14" s="12">
        <v>2660</v>
      </c>
      <c r="P14" s="12">
        <v>14864</v>
      </c>
      <c r="Q14" s="16">
        <f t="shared" si="3"/>
        <v>0.17895586652314316</v>
      </c>
      <c r="R14" s="12">
        <v>19273</v>
      </c>
      <c r="S14" s="4">
        <f t="shared" si="11"/>
        <v>166680</v>
      </c>
      <c r="T14" s="13">
        <f t="shared" si="4"/>
        <v>0.115628749700024</v>
      </c>
      <c r="U14" s="11">
        <f>E14</f>
        <v>4841</v>
      </c>
      <c r="V14" s="4">
        <f t="shared" si="12"/>
        <v>166680</v>
      </c>
      <c r="W14" s="16">
        <f t="shared" si="6"/>
        <v>2.904367650587953E-2</v>
      </c>
      <c r="X14" s="5">
        <v>1967</v>
      </c>
      <c r="Y14" s="4">
        <f t="shared" si="13"/>
        <v>166680</v>
      </c>
      <c r="Z14" s="14">
        <f>(X14/Y14)*100</f>
        <v>1.1801055915526759</v>
      </c>
      <c r="AA14" s="21"/>
    </row>
    <row r="15" spans="1:27" x14ac:dyDescent="0.25">
      <c r="A15" s="9">
        <v>13</v>
      </c>
      <c r="B15" s="19" t="s">
        <v>57</v>
      </c>
      <c r="C15" s="12">
        <v>33262</v>
      </c>
      <c r="D15" s="5">
        <v>774779</v>
      </c>
      <c r="E15" s="12">
        <v>-36506</v>
      </c>
      <c r="F15" s="16">
        <f t="shared" si="0"/>
        <v>2.0975287114424872</v>
      </c>
      <c r="G15" s="12">
        <v>171</v>
      </c>
      <c r="H15" s="11">
        <f t="shared" si="8"/>
        <v>33262</v>
      </c>
      <c r="I15" s="16">
        <f t="shared" si="1"/>
        <v>5.1410017437315859E-3</v>
      </c>
      <c r="J15" s="5">
        <v>28868</v>
      </c>
      <c r="K15" s="5">
        <v>461432</v>
      </c>
      <c r="L15" s="16">
        <f t="shared" si="2"/>
        <v>6.2561764246952967</v>
      </c>
      <c r="M15" s="4">
        <f t="shared" si="9"/>
        <v>774779</v>
      </c>
      <c r="N15" s="58">
        <f t="shared" si="10"/>
        <v>13.56033310637895</v>
      </c>
      <c r="O15" s="12">
        <v>7473</v>
      </c>
      <c r="P15" s="12">
        <v>77160</v>
      </c>
      <c r="Q15" s="16">
        <f t="shared" si="3"/>
        <v>9.6850699844478999E-2</v>
      </c>
      <c r="R15" s="12">
        <v>147270</v>
      </c>
      <c r="S15" s="4">
        <f t="shared" si="11"/>
        <v>774779</v>
      </c>
      <c r="T15" s="13">
        <f t="shared" si="4"/>
        <v>0.19008000991250409</v>
      </c>
      <c r="U15" s="11">
        <f t="shared" ref="U15:U18" si="14">E15</f>
        <v>-36506</v>
      </c>
      <c r="V15" s="4">
        <f t="shared" si="12"/>
        <v>774779</v>
      </c>
      <c r="W15" s="16">
        <f t="shared" si="6"/>
        <v>-4.7117952345120354E-2</v>
      </c>
      <c r="X15" s="5">
        <v>-33331</v>
      </c>
      <c r="Y15" s="4">
        <f t="shared" si="13"/>
        <v>774779</v>
      </c>
      <c r="Z15" s="14">
        <f t="shared" ref="Z15:Z16" si="15">(X15/Y15)*100</f>
        <v>-4.3020009576924521</v>
      </c>
      <c r="AA15" s="21"/>
    </row>
    <row r="16" spans="1:27" x14ac:dyDescent="0.25">
      <c r="A16" s="15">
        <v>14</v>
      </c>
      <c r="B16" s="10" t="s">
        <v>35</v>
      </c>
      <c r="C16" s="12">
        <v>51825</v>
      </c>
      <c r="D16" s="5">
        <v>1038706</v>
      </c>
      <c r="E16" s="12">
        <v>31268</v>
      </c>
      <c r="F16" s="16">
        <f t="shared" si="0"/>
        <v>0.39666184273999039</v>
      </c>
      <c r="G16" s="12">
        <v>11440</v>
      </c>
      <c r="H16" s="11">
        <f t="shared" si="8"/>
        <v>51825</v>
      </c>
      <c r="I16" s="16">
        <f t="shared" si="1"/>
        <v>0.22074288470815243</v>
      </c>
      <c r="J16" s="5">
        <v>1129</v>
      </c>
      <c r="K16" s="5">
        <v>616706</v>
      </c>
      <c r="L16" s="16">
        <f t="shared" si="2"/>
        <v>0.18306940422178478</v>
      </c>
      <c r="M16" s="4">
        <f t="shared" si="9"/>
        <v>1038706</v>
      </c>
      <c r="N16" s="58">
        <f t="shared" si="10"/>
        <v>13.853486265650552</v>
      </c>
      <c r="O16" s="12">
        <v>19286</v>
      </c>
      <c r="P16" s="12">
        <v>76710</v>
      </c>
      <c r="Q16" s="16">
        <f t="shared" si="3"/>
        <v>0.25141441793768737</v>
      </c>
      <c r="R16" s="12">
        <v>153370</v>
      </c>
      <c r="S16" s="4">
        <f t="shared" si="11"/>
        <v>1038706</v>
      </c>
      <c r="T16" s="13">
        <f t="shared" si="4"/>
        <v>0.14765487057935547</v>
      </c>
      <c r="U16" s="11">
        <f t="shared" si="14"/>
        <v>31268</v>
      </c>
      <c r="V16" s="4">
        <f t="shared" si="12"/>
        <v>1038706</v>
      </c>
      <c r="W16" s="16">
        <f t="shared" si="6"/>
        <v>3.0102839494524917E-2</v>
      </c>
      <c r="X16" s="5">
        <v>14650</v>
      </c>
      <c r="Y16" s="4">
        <f t="shared" si="13"/>
        <v>1038706</v>
      </c>
      <c r="Z16" s="14">
        <f t="shared" si="15"/>
        <v>1.4104087200805617</v>
      </c>
      <c r="AA16" s="21"/>
    </row>
    <row r="17" spans="1:27" x14ac:dyDescent="0.25">
      <c r="A17" s="9">
        <v>15</v>
      </c>
      <c r="B17" s="10" t="s">
        <v>34</v>
      </c>
      <c r="C17" s="12">
        <v>232</v>
      </c>
      <c r="D17" s="5">
        <v>5482</v>
      </c>
      <c r="E17" s="12">
        <v>179</v>
      </c>
      <c r="F17" s="16">
        <f t="shared" si="0"/>
        <v>0.22844827586206906</v>
      </c>
      <c r="G17" s="12">
        <v>5</v>
      </c>
      <c r="H17" s="11">
        <f t="shared" si="8"/>
        <v>232</v>
      </c>
      <c r="I17" s="16">
        <f t="shared" si="1"/>
        <v>2.1551724137931036E-2</v>
      </c>
      <c r="J17" s="5">
        <v>29</v>
      </c>
      <c r="K17" s="5">
        <v>4175</v>
      </c>
      <c r="L17" s="16">
        <f t="shared" si="2"/>
        <v>0.69461077844311381</v>
      </c>
      <c r="M17" s="4">
        <f t="shared" si="9"/>
        <v>5482</v>
      </c>
      <c r="N17" s="58">
        <f t="shared" si="10"/>
        <v>8.6092252768627304</v>
      </c>
      <c r="O17" s="12">
        <v>39</v>
      </c>
      <c r="P17" s="12">
        <v>523</v>
      </c>
      <c r="Q17" s="16">
        <f t="shared" si="3"/>
        <v>7.4569789674952203E-2</v>
      </c>
      <c r="R17" s="12">
        <v>1112</v>
      </c>
      <c r="S17" s="4">
        <f t="shared" si="11"/>
        <v>5482</v>
      </c>
      <c r="T17" s="13">
        <f t="shared" si="4"/>
        <v>0.20284567676030646</v>
      </c>
      <c r="U17" s="11">
        <f t="shared" si="14"/>
        <v>179</v>
      </c>
      <c r="V17" s="4">
        <f t="shared" si="12"/>
        <v>5482</v>
      </c>
      <c r="W17" s="16">
        <f t="shared" si="6"/>
        <v>3.2652316672747171E-2</v>
      </c>
      <c r="X17" s="5">
        <v>68</v>
      </c>
      <c r="Y17" s="4">
        <f t="shared" si="13"/>
        <v>5482</v>
      </c>
      <c r="Z17" s="14">
        <f t="shared" ref="Z17:Z37" si="16">(X17/Y17)*100</f>
        <v>1.2404232032105071</v>
      </c>
      <c r="AA17" s="21"/>
    </row>
    <row r="18" spans="1:27" x14ac:dyDescent="0.25">
      <c r="A18" s="15">
        <v>16</v>
      </c>
      <c r="B18" s="10" t="s">
        <v>45</v>
      </c>
      <c r="C18" s="12">
        <v>2418</v>
      </c>
      <c r="D18" s="5">
        <v>60839</v>
      </c>
      <c r="E18" s="12">
        <v>1420</v>
      </c>
      <c r="F18" s="16">
        <f t="shared" ref="F18:F37" si="17">((C18/D18)-(E18/D18))/(C18/D18)</f>
        <v>0.41273779983457398</v>
      </c>
      <c r="G18" s="12">
        <v>8313</v>
      </c>
      <c r="H18" s="11">
        <f t="shared" ref="H18:H37" si="18">C18</f>
        <v>2418</v>
      </c>
      <c r="I18" s="16">
        <f t="shared" ref="I18:I37" si="19">G18/H18</f>
        <v>3.4379652605459059</v>
      </c>
      <c r="J18" s="5">
        <v>81</v>
      </c>
      <c r="K18" s="5">
        <v>46674</v>
      </c>
      <c r="L18" s="16">
        <f t="shared" ref="L18:L37" si="20">(J18/K18)*100</f>
        <v>0.17354415734670267</v>
      </c>
      <c r="M18" s="4">
        <f t="shared" si="9"/>
        <v>60839</v>
      </c>
      <c r="N18" s="58">
        <f t="shared" si="10"/>
        <v>11.01598630968325</v>
      </c>
      <c r="O18" s="12">
        <v>42</v>
      </c>
      <c r="P18" s="12">
        <v>6029</v>
      </c>
      <c r="Q18" s="16">
        <f t="shared" si="3"/>
        <v>6.9663294078620005E-3</v>
      </c>
      <c r="R18" s="12">
        <v>7053</v>
      </c>
      <c r="S18" s="4">
        <f t="shared" si="11"/>
        <v>60839</v>
      </c>
      <c r="T18" s="13">
        <f t="shared" ref="T18:T37" si="21">R18/S18</f>
        <v>0.11592892716842815</v>
      </c>
      <c r="U18" s="11">
        <f t="shared" si="14"/>
        <v>1420</v>
      </c>
      <c r="V18" s="4">
        <f t="shared" si="12"/>
        <v>60839</v>
      </c>
      <c r="W18" s="16">
        <f t="shared" si="6"/>
        <v>2.3340291589276616E-2</v>
      </c>
      <c r="X18" s="5">
        <v>820</v>
      </c>
      <c r="Y18" s="4">
        <f t="shared" si="13"/>
        <v>60839</v>
      </c>
      <c r="Z18" s="14">
        <f t="shared" si="16"/>
        <v>1.3478196551554102</v>
      </c>
      <c r="AA18" s="21"/>
    </row>
    <row r="19" spans="1:27" x14ac:dyDescent="0.25">
      <c r="A19" s="9">
        <v>17</v>
      </c>
      <c r="B19" s="10" t="s">
        <v>46</v>
      </c>
      <c r="C19" s="12">
        <v>3488</v>
      </c>
      <c r="D19" s="5">
        <v>70532</v>
      </c>
      <c r="E19" s="12">
        <v>4131</v>
      </c>
      <c r="F19" s="16">
        <f t="shared" si="17"/>
        <v>-0.18434633027522931</v>
      </c>
      <c r="G19" s="12">
        <v>1433</v>
      </c>
      <c r="H19" s="11">
        <f t="shared" si="18"/>
        <v>3488</v>
      </c>
      <c r="I19" s="16">
        <f t="shared" si="19"/>
        <v>0.41083715596330272</v>
      </c>
      <c r="J19" s="5">
        <v>729</v>
      </c>
      <c r="K19" s="5">
        <v>27777</v>
      </c>
      <c r="L19" s="16">
        <f t="shared" si="20"/>
        <v>2.6244734852575875</v>
      </c>
      <c r="M19" s="4">
        <f t="shared" si="9"/>
        <v>70532</v>
      </c>
      <c r="N19" s="58">
        <f t="shared" si="10"/>
        <v>11.163821786527814</v>
      </c>
      <c r="O19" s="12">
        <v>1734</v>
      </c>
      <c r="P19" s="12">
        <v>6152</v>
      </c>
      <c r="Q19" s="16">
        <f t="shared" si="3"/>
        <v>0.28185955786736022</v>
      </c>
      <c r="R19" s="12">
        <v>12266</v>
      </c>
      <c r="S19" s="4">
        <f t="shared" si="11"/>
        <v>70532</v>
      </c>
      <c r="T19" s="13">
        <f t="shared" si="21"/>
        <v>0.17390687914705383</v>
      </c>
      <c r="U19" s="11">
        <f t="shared" ref="U19:U37" si="22">E19</f>
        <v>4131</v>
      </c>
      <c r="V19" s="4">
        <f t="shared" si="12"/>
        <v>70532</v>
      </c>
      <c r="W19" s="16">
        <f t="shared" ref="W19:W37" si="23">U19/V19</f>
        <v>5.8569160097544377E-2</v>
      </c>
      <c r="X19" s="5">
        <v>1158</v>
      </c>
      <c r="Y19" s="4">
        <f t="shared" si="13"/>
        <v>70532</v>
      </c>
      <c r="Z19" s="14">
        <f t="shared" si="16"/>
        <v>1.641807973685703</v>
      </c>
      <c r="AA19" s="21"/>
    </row>
    <row r="20" spans="1:27" x14ac:dyDescent="0.25">
      <c r="A20" s="15">
        <v>18</v>
      </c>
      <c r="B20" s="10" t="s">
        <v>27</v>
      </c>
      <c r="C20" s="12">
        <v>690673</v>
      </c>
      <c r="D20" s="5">
        <v>10588</v>
      </c>
      <c r="E20" s="12">
        <v>537389</v>
      </c>
      <c r="F20" s="20">
        <f t="shared" si="17"/>
        <v>0.22193425832485128</v>
      </c>
      <c r="G20" s="12">
        <v>85984</v>
      </c>
      <c r="H20" s="11">
        <f t="shared" si="18"/>
        <v>690673</v>
      </c>
      <c r="I20" s="20">
        <f t="shared" si="19"/>
        <v>0.12449306690720501</v>
      </c>
      <c r="J20" s="8">
        <v>134</v>
      </c>
      <c r="K20" s="8">
        <v>6173</v>
      </c>
      <c r="L20" s="18">
        <f t="shared" si="20"/>
        <v>2.1707435606674226</v>
      </c>
      <c r="M20" s="4">
        <f t="shared" si="9"/>
        <v>10588</v>
      </c>
      <c r="N20" s="58">
        <f t="shared" si="10"/>
        <v>9.2674765633469924</v>
      </c>
      <c r="O20" s="12">
        <v>777</v>
      </c>
      <c r="P20" s="12">
        <v>1025</v>
      </c>
      <c r="Q20" s="18">
        <f t="shared" ref="Q20:Q37" si="24">O20/P20</f>
        <v>0.75804878048780489</v>
      </c>
      <c r="R20" s="12">
        <v>2682</v>
      </c>
      <c r="S20" s="4">
        <f t="shared" si="11"/>
        <v>10588</v>
      </c>
      <c r="T20" s="13">
        <f t="shared" si="21"/>
        <v>0.25330562901397807</v>
      </c>
      <c r="U20" s="11">
        <f t="shared" si="22"/>
        <v>537389</v>
      </c>
      <c r="V20" s="4">
        <f t="shared" si="12"/>
        <v>10588</v>
      </c>
      <c r="W20" s="18">
        <f t="shared" si="23"/>
        <v>50.754533434076315</v>
      </c>
      <c r="X20" s="6">
        <v>179</v>
      </c>
      <c r="Y20" s="4">
        <f t="shared" si="13"/>
        <v>10588</v>
      </c>
      <c r="Z20" s="14">
        <f t="shared" si="16"/>
        <v>1.690593124291651</v>
      </c>
      <c r="AA20" s="21"/>
    </row>
    <row r="21" spans="1:27" x14ac:dyDescent="0.25">
      <c r="A21" s="9">
        <v>19</v>
      </c>
      <c r="B21" s="10" t="s">
        <v>23</v>
      </c>
      <c r="C21" s="12">
        <v>367</v>
      </c>
      <c r="D21" s="5">
        <v>13058</v>
      </c>
      <c r="E21" s="12">
        <v>410</v>
      </c>
      <c r="F21" s="20">
        <f t="shared" si="17"/>
        <v>-0.11716621253406001</v>
      </c>
      <c r="G21" s="12">
        <v>19</v>
      </c>
      <c r="H21" s="11">
        <f t="shared" si="18"/>
        <v>367</v>
      </c>
      <c r="I21" s="20">
        <f t="shared" si="19"/>
        <v>5.1771117166212535E-2</v>
      </c>
      <c r="J21" s="8">
        <v>185</v>
      </c>
      <c r="K21" s="8">
        <v>7942</v>
      </c>
      <c r="L21" s="18">
        <f t="shared" si="20"/>
        <v>2.3293880634600859</v>
      </c>
      <c r="M21" s="4">
        <f t="shared" si="9"/>
        <v>13058</v>
      </c>
      <c r="N21" s="58">
        <f t="shared" si="10"/>
        <v>9.4771562517465782</v>
      </c>
      <c r="O21" s="12">
        <v>125</v>
      </c>
      <c r="P21" s="12">
        <v>1061</v>
      </c>
      <c r="Q21" s="18">
        <f t="shared" si="24"/>
        <v>0.11781338360037701</v>
      </c>
      <c r="R21" s="12">
        <v>1860</v>
      </c>
      <c r="S21" s="4">
        <f t="shared" si="11"/>
        <v>13058</v>
      </c>
      <c r="T21" s="13">
        <f t="shared" si="21"/>
        <v>0.14244141522438353</v>
      </c>
      <c r="U21" s="11">
        <f t="shared" si="22"/>
        <v>410</v>
      </c>
      <c r="V21" s="4">
        <f t="shared" si="12"/>
        <v>13058</v>
      </c>
      <c r="W21" s="18">
        <f t="shared" si="23"/>
        <v>3.1398376474192066E-2</v>
      </c>
      <c r="X21" s="6">
        <v>9</v>
      </c>
      <c r="Y21" s="4">
        <f t="shared" si="13"/>
        <v>13058</v>
      </c>
      <c r="Z21" s="14">
        <f t="shared" si="16"/>
        <v>6.8923265431153319E-2</v>
      </c>
      <c r="AA21" s="21"/>
    </row>
    <row r="22" spans="1:27" x14ac:dyDescent="0.25">
      <c r="A22" s="15">
        <v>20</v>
      </c>
      <c r="B22" s="19" t="s">
        <v>54</v>
      </c>
      <c r="C22" s="12">
        <v>386</v>
      </c>
      <c r="D22" s="5">
        <v>16065</v>
      </c>
      <c r="E22" s="12">
        <v>943</v>
      </c>
      <c r="F22" s="16">
        <f t="shared" si="17"/>
        <v>-1.4430051813471501</v>
      </c>
      <c r="G22" s="12">
        <v>10</v>
      </c>
      <c r="H22" s="11">
        <f t="shared" si="18"/>
        <v>386</v>
      </c>
      <c r="I22" s="16">
        <f t="shared" si="19"/>
        <v>2.5906735751295335E-2</v>
      </c>
      <c r="J22" s="5">
        <v>167</v>
      </c>
      <c r="K22" s="5">
        <v>10698</v>
      </c>
      <c r="L22" s="16">
        <f t="shared" si="20"/>
        <v>1.5610394466255375</v>
      </c>
      <c r="M22" s="4">
        <f t="shared" si="9"/>
        <v>16065</v>
      </c>
      <c r="N22" s="58">
        <f t="shared" si="10"/>
        <v>9.6843982715499592</v>
      </c>
      <c r="O22" s="12">
        <v>86</v>
      </c>
      <c r="P22" s="12">
        <v>1343</v>
      </c>
      <c r="Q22" s="16">
        <f t="shared" si="24"/>
        <v>6.4035740878629926E-2</v>
      </c>
      <c r="R22" s="12">
        <v>1353</v>
      </c>
      <c r="S22" s="4">
        <f t="shared" si="11"/>
        <v>16065</v>
      </c>
      <c r="T22" s="13">
        <f t="shared" si="21"/>
        <v>8.4220354808590109E-2</v>
      </c>
      <c r="U22" s="11">
        <f t="shared" si="22"/>
        <v>943</v>
      </c>
      <c r="V22" s="4">
        <f t="shared" si="12"/>
        <v>16065</v>
      </c>
      <c r="W22" s="16">
        <f t="shared" si="23"/>
        <v>5.8699035169623402E-2</v>
      </c>
      <c r="X22" s="5">
        <v>-719</v>
      </c>
      <c r="Y22" s="4">
        <f t="shared" si="13"/>
        <v>16065</v>
      </c>
      <c r="Z22" s="14">
        <f t="shared" si="16"/>
        <v>-4.4755680049797704</v>
      </c>
      <c r="AA22" s="21"/>
    </row>
    <row r="23" spans="1:27" x14ac:dyDescent="0.25">
      <c r="A23" s="9">
        <v>21</v>
      </c>
      <c r="B23" s="10" t="s">
        <v>48</v>
      </c>
      <c r="C23" s="12">
        <v>290</v>
      </c>
      <c r="D23" s="5">
        <v>8992</v>
      </c>
      <c r="E23" s="12">
        <v>264</v>
      </c>
      <c r="F23" s="16">
        <f t="shared" si="17"/>
        <v>8.965517241379313E-2</v>
      </c>
      <c r="G23" s="12">
        <v>13</v>
      </c>
      <c r="H23" s="11">
        <f t="shared" si="18"/>
        <v>290</v>
      </c>
      <c r="I23" s="16">
        <f t="shared" si="19"/>
        <v>4.4827586206896551E-2</v>
      </c>
      <c r="J23" s="5">
        <v>2</v>
      </c>
      <c r="K23" s="5">
        <v>3977</v>
      </c>
      <c r="L23" s="16">
        <f t="shared" si="20"/>
        <v>5.0289162685441285E-2</v>
      </c>
      <c r="M23" s="4">
        <f t="shared" si="9"/>
        <v>8992</v>
      </c>
      <c r="N23" s="58">
        <f t="shared" si="10"/>
        <v>9.1040905721334724</v>
      </c>
      <c r="O23" s="12">
        <v>18</v>
      </c>
      <c r="P23" s="12">
        <v>560</v>
      </c>
      <c r="Q23" s="16">
        <f t="shared" si="24"/>
        <v>3.214285714285714E-2</v>
      </c>
      <c r="R23" s="12">
        <v>1332</v>
      </c>
      <c r="S23" s="4">
        <f t="shared" si="11"/>
        <v>8992</v>
      </c>
      <c r="T23" s="13">
        <f t="shared" si="21"/>
        <v>0.14813167259786478</v>
      </c>
      <c r="U23" s="11">
        <f t="shared" si="22"/>
        <v>264</v>
      </c>
      <c r="V23" s="4">
        <f t="shared" si="12"/>
        <v>8992</v>
      </c>
      <c r="W23" s="16">
        <f t="shared" si="23"/>
        <v>2.9359430604982206E-2</v>
      </c>
      <c r="X23" s="5">
        <v>30</v>
      </c>
      <c r="Y23" s="4">
        <f t="shared" si="13"/>
        <v>8992</v>
      </c>
      <c r="Z23" s="14">
        <f t="shared" si="16"/>
        <v>0.33362989323843417</v>
      </c>
      <c r="AA23" s="21"/>
    </row>
    <row r="24" spans="1:27" x14ac:dyDescent="0.25">
      <c r="A24" s="15">
        <v>22</v>
      </c>
      <c r="B24" s="10" t="s">
        <v>28</v>
      </c>
      <c r="C24" s="12">
        <v>29995</v>
      </c>
      <c r="D24" s="5">
        <v>603032</v>
      </c>
      <c r="E24" s="12">
        <v>19217</v>
      </c>
      <c r="F24" s="20">
        <f t="shared" si="17"/>
        <v>0.35932655442573769</v>
      </c>
      <c r="G24" s="12">
        <v>6473</v>
      </c>
      <c r="H24" s="11">
        <f t="shared" si="18"/>
        <v>29995</v>
      </c>
      <c r="I24" s="20">
        <f t="shared" si="19"/>
        <v>0.21580263377229539</v>
      </c>
      <c r="J24" s="8">
        <v>181</v>
      </c>
      <c r="K24" s="8">
        <v>376595</v>
      </c>
      <c r="L24" s="18">
        <f t="shared" si="20"/>
        <v>4.806224193098687E-2</v>
      </c>
      <c r="M24" s="4">
        <f t="shared" si="9"/>
        <v>603032</v>
      </c>
      <c r="N24" s="58">
        <f t="shared" si="10"/>
        <v>13.309725542294633</v>
      </c>
      <c r="O24" s="12">
        <v>9963</v>
      </c>
      <c r="P24" s="12">
        <v>43768</v>
      </c>
      <c r="Q24" s="18">
        <f t="shared" si="24"/>
        <v>0.22763205995247671</v>
      </c>
      <c r="R24" s="12">
        <v>89254</v>
      </c>
      <c r="S24" s="4">
        <f t="shared" si="11"/>
        <v>603032</v>
      </c>
      <c r="T24" s="13">
        <f t="shared" si="21"/>
        <v>0.14800872922166652</v>
      </c>
      <c r="U24" s="11">
        <f t="shared" si="22"/>
        <v>19217</v>
      </c>
      <c r="V24" s="4">
        <f t="shared" si="12"/>
        <v>603032</v>
      </c>
      <c r="W24" s="18">
        <f t="shared" si="23"/>
        <v>3.1867297257856961E-2</v>
      </c>
      <c r="X24" s="6">
        <v>11410</v>
      </c>
      <c r="Y24" s="4">
        <f t="shared" si="13"/>
        <v>603032</v>
      </c>
      <c r="Z24" s="14">
        <f t="shared" si="16"/>
        <v>1.892105228246594</v>
      </c>
      <c r="AA24" s="21"/>
    </row>
    <row r="25" spans="1:27" x14ac:dyDescent="0.25">
      <c r="A25" s="9">
        <v>23</v>
      </c>
      <c r="B25" s="10" t="s">
        <v>47</v>
      </c>
      <c r="C25" s="12">
        <v>5393</v>
      </c>
      <c r="D25" s="5">
        <v>138196</v>
      </c>
      <c r="E25" s="12">
        <v>3151</v>
      </c>
      <c r="F25" s="16">
        <f t="shared" si="17"/>
        <v>0.41572408677915818</v>
      </c>
      <c r="G25" s="12">
        <v>737</v>
      </c>
      <c r="H25" s="11">
        <f t="shared" si="18"/>
        <v>5393</v>
      </c>
      <c r="I25" s="16">
        <f t="shared" si="19"/>
        <v>0.13665863155942889</v>
      </c>
      <c r="J25" s="5">
        <v>126</v>
      </c>
      <c r="K25" s="5">
        <v>90248</v>
      </c>
      <c r="L25" s="16">
        <f t="shared" si="20"/>
        <v>0.13961528233312651</v>
      </c>
      <c r="M25" s="4">
        <f t="shared" si="9"/>
        <v>138196</v>
      </c>
      <c r="N25" s="58">
        <f t="shared" si="10"/>
        <v>11.836428246336776</v>
      </c>
      <c r="O25" s="12">
        <v>1416</v>
      </c>
      <c r="P25" s="12">
        <v>10204</v>
      </c>
      <c r="Q25" s="16">
        <f>O25/P25</f>
        <v>0.13876911015288124</v>
      </c>
      <c r="R25" s="12">
        <v>19507</v>
      </c>
      <c r="S25" s="4">
        <f t="shared" si="11"/>
        <v>138196</v>
      </c>
      <c r="T25" s="13">
        <f t="shared" si="21"/>
        <v>0.14115459202871283</v>
      </c>
      <c r="U25" s="11">
        <f t="shared" si="22"/>
        <v>3151</v>
      </c>
      <c r="V25" s="4">
        <f t="shared" si="12"/>
        <v>138196</v>
      </c>
      <c r="W25" s="16">
        <f t="shared" si="23"/>
        <v>2.2800949376248228E-2</v>
      </c>
      <c r="X25" s="5">
        <v>1790</v>
      </c>
      <c r="Y25" s="4">
        <f t="shared" si="13"/>
        <v>138196</v>
      </c>
      <c r="Z25" s="14">
        <f t="shared" si="16"/>
        <v>1.2952618020782078</v>
      </c>
      <c r="AA25" s="21"/>
    </row>
    <row r="26" spans="1:27" x14ac:dyDescent="0.25">
      <c r="A26" s="15">
        <v>24</v>
      </c>
      <c r="B26" s="10" t="s">
        <v>40</v>
      </c>
      <c r="C26" s="12">
        <v>160</v>
      </c>
      <c r="D26" s="5">
        <v>4306</v>
      </c>
      <c r="E26" s="12">
        <v>66</v>
      </c>
      <c r="F26" s="16">
        <f t="shared" si="17"/>
        <v>0.58750000000000002</v>
      </c>
      <c r="G26" s="12">
        <v>8</v>
      </c>
      <c r="H26" s="11">
        <f t="shared" si="18"/>
        <v>160</v>
      </c>
      <c r="I26" s="16">
        <f t="shared" si="19"/>
        <v>0.05</v>
      </c>
      <c r="J26" s="5">
        <v>148</v>
      </c>
      <c r="K26" s="5">
        <v>2192</v>
      </c>
      <c r="L26" s="16">
        <f t="shared" si="20"/>
        <v>6.7518248175182478</v>
      </c>
      <c r="M26" s="4">
        <f t="shared" si="9"/>
        <v>4306</v>
      </c>
      <c r="N26" s="58">
        <f t="shared" si="10"/>
        <v>8.367764677924308</v>
      </c>
      <c r="O26" s="12">
        <v>9991</v>
      </c>
      <c r="P26" s="12">
        <v>408092</v>
      </c>
      <c r="Q26" s="16">
        <f>O26/P26</f>
        <v>2.4482224596414533E-2</v>
      </c>
      <c r="R26" s="12">
        <v>1108</v>
      </c>
      <c r="S26" s="4">
        <f t="shared" si="11"/>
        <v>4306</v>
      </c>
      <c r="T26" s="13">
        <f t="shared" si="21"/>
        <v>0.25731537389688808</v>
      </c>
      <c r="U26" s="11">
        <f t="shared" si="22"/>
        <v>66</v>
      </c>
      <c r="V26" s="4">
        <f t="shared" si="12"/>
        <v>4306</v>
      </c>
      <c r="W26" s="16">
        <f t="shared" si="23"/>
        <v>1.5327450069670227E-2</v>
      </c>
      <c r="X26" s="5">
        <v>-505</v>
      </c>
      <c r="Y26" s="4">
        <f t="shared" si="13"/>
        <v>4306</v>
      </c>
      <c r="Z26" s="14">
        <f t="shared" si="16"/>
        <v>-11.72782164421737</v>
      </c>
      <c r="AA26" s="21"/>
    </row>
    <row r="27" spans="1:27" x14ac:dyDescent="0.25">
      <c r="A27" s="9">
        <v>25</v>
      </c>
      <c r="B27" s="10" t="s">
        <v>49</v>
      </c>
      <c r="C27" s="12">
        <v>8443</v>
      </c>
      <c r="D27" s="5">
        <v>199175</v>
      </c>
      <c r="E27" s="12">
        <v>4524</v>
      </c>
      <c r="F27" s="16">
        <f t="shared" si="17"/>
        <v>0.46417150302025345</v>
      </c>
      <c r="G27" s="12">
        <v>122</v>
      </c>
      <c r="H27" s="11">
        <f t="shared" si="18"/>
        <v>8443</v>
      </c>
      <c r="I27" s="16">
        <f t="shared" si="19"/>
        <v>1.4449840104228355E-2</v>
      </c>
      <c r="J27" s="5">
        <v>355</v>
      </c>
      <c r="K27" s="5">
        <v>125049</v>
      </c>
      <c r="L27" s="16">
        <f t="shared" si="20"/>
        <v>0.28388871562347562</v>
      </c>
      <c r="M27" s="4">
        <f t="shared" si="9"/>
        <v>199175</v>
      </c>
      <c r="N27" s="58">
        <f t="shared" si="10"/>
        <v>12.201939114248567</v>
      </c>
      <c r="O27" s="12">
        <v>1295</v>
      </c>
      <c r="P27" s="12">
        <v>17447</v>
      </c>
      <c r="Q27" s="16">
        <f t="shared" si="24"/>
        <v>7.4224795093712381E-2</v>
      </c>
      <c r="R27" s="12">
        <v>34201</v>
      </c>
      <c r="S27" s="4">
        <f t="shared" si="11"/>
        <v>199175</v>
      </c>
      <c r="T27" s="13">
        <f t="shared" si="21"/>
        <v>0.17171331743441698</v>
      </c>
      <c r="U27" s="11">
        <f t="shared" si="22"/>
        <v>4524</v>
      </c>
      <c r="V27" s="4">
        <f t="shared" si="12"/>
        <v>199175</v>
      </c>
      <c r="W27" s="16">
        <f t="shared" si="23"/>
        <v>2.2713693987699259E-2</v>
      </c>
      <c r="X27" s="5">
        <v>2518</v>
      </c>
      <c r="Y27" s="4">
        <f t="shared" si="13"/>
        <v>199175</v>
      </c>
      <c r="Z27" s="14">
        <f t="shared" si="16"/>
        <v>1.2642148864064264</v>
      </c>
      <c r="AA27" s="21"/>
    </row>
    <row r="28" spans="1:27" x14ac:dyDescent="0.25">
      <c r="A28" s="15">
        <v>26</v>
      </c>
      <c r="B28" s="10" t="s">
        <v>38</v>
      </c>
      <c r="C28" s="12">
        <v>5883</v>
      </c>
      <c r="D28" s="5">
        <v>165528</v>
      </c>
      <c r="E28" s="12">
        <v>4579</v>
      </c>
      <c r="F28" s="16">
        <f t="shared" si="17"/>
        <v>0.22165561788203306</v>
      </c>
      <c r="G28" s="12">
        <v>1242</v>
      </c>
      <c r="H28" s="11">
        <f t="shared" si="18"/>
        <v>5883</v>
      </c>
      <c r="I28" s="16">
        <f t="shared" si="19"/>
        <v>0.21111677715451299</v>
      </c>
      <c r="J28" s="5">
        <v>901</v>
      </c>
      <c r="K28" s="5">
        <v>94783</v>
      </c>
      <c r="L28" s="16">
        <f t="shared" si="20"/>
        <v>0.95059240581116866</v>
      </c>
      <c r="M28" s="4">
        <f t="shared" si="9"/>
        <v>165528</v>
      </c>
      <c r="N28" s="58">
        <f t="shared" si="10"/>
        <v>12.016895643779236</v>
      </c>
      <c r="O28" s="12">
        <v>8152</v>
      </c>
      <c r="P28" s="12">
        <v>14399</v>
      </c>
      <c r="Q28" s="16">
        <f t="shared" si="24"/>
        <v>0.5661504271129939</v>
      </c>
      <c r="R28" s="12">
        <v>19290</v>
      </c>
      <c r="S28" s="4">
        <f t="shared" si="11"/>
        <v>165528</v>
      </c>
      <c r="T28" s="13">
        <f t="shared" si="21"/>
        <v>0.11653617514861533</v>
      </c>
      <c r="U28" s="11">
        <f t="shared" si="22"/>
        <v>4579</v>
      </c>
      <c r="V28" s="4">
        <f t="shared" si="12"/>
        <v>165528</v>
      </c>
      <c r="W28" s="16">
        <f t="shared" si="23"/>
        <v>2.7662993572084481E-2</v>
      </c>
      <c r="X28" s="5">
        <v>-6483</v>
      </c>
      <c r="Y28" s="4">
        <f t="shared" si="13"/>
        <v>165528</v>
      </c>
      <c r="Z28" s="14">
        <f t="shared" si="16"/>
        <v>-3.916557923734957</v>
      </c>
      <c r="AA28" s="21"/>
    </row>
    <row r="29" spans="1:27" x14ac:dyDescent="0.25">
      <c r="A29" s="9">
        <v>27</v>
      </c>
      <c r="B29" s="19" t="s">
        <v>51</v>
      </c>
      <c r="C29" s="12">
        <v>82</v>
      </c>
      <c r="D29" s="5">
        <v>5251</v>
      </c>
      <c r="E29" s="12">
        <v>474</v>
      </c>
      <c r="F29" s="16">
        <f t="shared" si="17"/>
        <v>-4.7804878048780495</v>
      </c>
      <c r="G29" s="12">
        <v>10</v>
      </c>
      <c r="H29" s="11">
        <f t="shared" si="18"/>
        <v>82</v>
      </c>
      <c r="I29" s="16">
        <f t="shared" si="19"/>
        <v>0.12195121951219512</v>
      </c>
      <c r="J29" s="5">
        <v>91</v>
      </c>
      <c r="K29" s="5">
        <v>3143</v>
      </c>
      <c r="L29" s="16">
        <f t="shared" si="20"/>
        <v>2.8953229398663698</v>
      </c>
      <c r="M29" s="4">
        <f t="shared" si="9"/>
        <v>5251</v>
      </c>
      <c r="N29" s="58">
        <f t="shared" si="10"/>
        <v>8.5661738136378585</v>
      </c>
      <c r="O29" s="12">
        <v>137</v>
      </c>
      <c r="P29" s="12">
        <v>477</v>
      </c>
      <c r="Q29" s="16">
        <f t="shared" si="24"/>
        <v>0.28721174004192873</v>
      </c>
      <c r="R29" s="12">
        <v>865</v>
      </c>
      <c r="S29" s="4">
        <f t="shared" si="11"/>
        <v>5251</v>
      </c>
      <c r="T29" s="13">
        <f t="shared" si="21"/>
        <v>0.1647305275185679</v>
      </c>
      <c r="U29" s="11">
        <f t="shared" si="22"/>
        <v>474</v>
      </c>
      <c r="V29" s="4">
        <f t="shared" si="12"/>
        <v>5251</v>
      </c>
      <c r="W29" s="16">
        <f t="shared" si="23"/>
        <v>9.0268520281851075E-2</v>
      </c>
      <c r="X29" s="5">
        <v>-510</v>
      </c>
      <c r="Y29" s="4">
        <f t="shared" si="13"/>
        <v>5251</v>
      </c>
      <c r="Z29" s="14">
        <f t="shared" si="16"/>
        <v>-9.7124357265282804</v>
      </c>
      <c r="AA29" s="21"/>
    </row>
    <row r="30" spans="1:27" x14ac:dyDescent="0.25">
      <c r="A30" s="15">
        <v>28</v>
      </c>
      <c r="B30" s="10" t="s">
        <v>33</v>
      </c>
      <c r="C30" s="12">
        <v>516</v>
      </c>
      <c r="D30" s="5">
        <v>24373</v>
      </c>
      <c r="E30" s="12">
        <v>1579</v>
      </c>
      <c r="F30" s="16">
        <f t="shared" si="17"/>
        <v>-2.0600775193798451</v>
      </c>
      <c r="G30" s="12">
        <v>123</v>
      </c>
      <c r="H30" s="11">
        <f t="shared" si="18"/>
        <v>516</v>
      </c>
      <c r="I30" s="16">
        <f t="shared" si="19"/>
        <v>0.23837209302325582</v>
      </c>
      <c r="J30" s="5">
        <v>376</v>
      </c>
      <c r="K30" s="5">
        <v>17551</v>
      </c>
      <c r="L30" s="16">
        <f t="shared" si="20"/>
        <v>2.1423280724745029</v>
      </c>
      <c r="M30" s="4">
        <f t="shared" si="9"/>
        <v>24373</v>
      </c>
      <c r="N30" s="58">
        <f t="shared" si="10"/>
        <v>10.101231241217606</v>
      </c>
      <c r="O30" s="12">
        <v>200</v>
      </c>
      <c r="P30" s="12">
        <v>2049</v>
      </c>
      <c r="Q30" s="16">
        <f t="shared" si="24"/>
        <v>9.760858955588092E-2</v>
      </c>
      <c r="R30" s="12">
        <v>3478</v>
      </c>
      <c r="S30" s="4">
        <f t="shared" si="11"/>
        <v>24373</v>
      </c>
      <c r="T30" s="13">
        <f t="shared" si="21"/>
        <v>0.14269888811389653</v>
      </c>
      <c r="U30" s="11">
        <f t="shared" si="22"/>
        <v>1579</v>
      </c>
      <c r="V30" s="4">
        <f t="shared" si="12"/>
        <v>24373</v>
      </c>
      <c r="W30" s="16">
        <f t="shared" si="23"/>
        <v>6.4784802855618925E-2</v>
      </c>
      <c r="X30" s="5">
        <v>-650</v>
      </c>
      <c r="Y30" s="4">
        <f t="shared" si="13"/>
        <v>24373</v>
      </c>
      <c r="Z30" s="14">
        <f t="shared" si="16"/>
        <v>-2.6668854880400441</v>
      </c>
      <c r="AA30" s="21"/>
    </row>
    <row r="31" spans="1:27" x14ac:dyDescent="0.25">
      <c r="A31" s="9">
        <v>29</v>
      </c>
      <c r="B31" s="10" t="s">
        <v>29</v>
      </c>
      <c r="C31" s="12">
        <v>65418</v>
      </c>
      <c r="D31" s="5">
        <v>1003644</v>
      </c>
      <c r="E31" s="12">
        <v>34941</v>
      </c>
      <c r="F31" s="20">
        <f t="shared" si="17"/>
        <v>0.46588095019719356</v>
      </c>
      <c r="G31" s="12">
        <v>9223</v>
      </c>
      <c r="H31" s="11">
        <f t="shared" si="18"/>
        <v>65418</v>
      </c>
      <c r="I31" s="20">
        <f t="shared" si="19"/>
        <v>0.14098566143874774</v>
      </c>
      <c r="J31" s="8">
        <v>4606</v>
      </c>
      <c r="K31" s="8">
        <v>643471</v>
      </c>
      <c r="L31" s="18">
        <f t="shared" si="20"/>
        <v>0.71580537429037205</v>
      </c>
      <c r="M31" s="4">
        <f t="shared" si="9"/>
        <v>1003644</v>
      </c>
      <c r="N31" s="58">
        <f t="shared" si="10"/>
        <v>13.81914793468156</v>
      </c>
      <c r="O31" s="12">
        <v>16999</v>
      </c>
      <c r="P31" s="12">
        <v>93995</v>
      </c>
      <c r="Q31" s="18">
        <f t="shared" si="24"/>
        <v>0.18085004521517101</v>
      </c>
      <c r="R31" s="12">
        <v>146813</v>
      </c>
      <c r="S31" s="4">
        <f t="shared" si="11"/>
        <v>1003644</v>
      </c>
      <c r="T31" s="13">
        <f t="shared" si="21"/>
        <v>0.14627995584091572</v>
      </c>
      <c r="U31" s="11">
        <f t="shared" si="22"/>
        <v>34941</v>
      </c>
      <c r="V31" s="4">
        <f t="shared" si="12"/>
        <v>1003644</v>
      </c>
      <c r="W31" s="18">
        <f t="shared" si="23"/>
        <v>3.4814137283738056E-2</v>
      </c>
      <c r="X31" s="6">
        <v>26228</v>
      </c>
      <c r="Y31" s="4">
        <f t="shared" si="13"/>
        <v>1003644</v>
      </c>
      <c r="Z31" s="14">
        <f t="shared" si="16"/>
        <v>2.6132772178182702</v>
      </c>
      <c r="AA31" s="21"/>
    </row>
    <row r="32" spans="1:27" x14ac:dyDescent="0.25">
      <c r="A32" s="15">
        <v>30</v>
      </c>
      <c r="B32" s="10" t="s">
        <v>21</v>
      </c>
      <c r="C32" s="12">
        <v>407</v>
      </c>
      <c r="D32" s="5">
        <v>11378</v>
      </c>
      <c r="E32" s="12">
        <v>214</v>
      </c>
      <c r="F32" s="20">
        <f t="shared" si="17"/>
        <v>0.47420147420147424</v>
      </c>
      <c r="G32" s="12">
        <v>13</v>
      </c>
      <c r="H32" s="11">
        <f t="shared" si="18"/>
        <v>407</v>
      </c>
      <c r="I32" s="20">
        <f t="shared" si="19"/>
        <v>3.1941031941031942E-2</v>
      </c>
      <c r="J32" s="8">
        <v>111</v>
      </c>
      <c r="K32" s="8">
        <v>7940</v>
      </c>
      <c r="L32" s="18">
        <f t="shared" si="20"/>
        <v>1.3979848866498741</v>
      </c>
      <c r="M32" s="4">
        <f t="shared" si="9"/>
        <v>11378</v>
      </c>
      <c r="N32" s="58">
        <f t="shared" si="10"/>
        <v>9.3394369453105934</v>
      </c>
      <c r="O32" s="12">
        <v>71</v>
      </c>
      <c r="P32" s="12">
        <v>965</v>
      </c>
      <c r="Q32" s="18">
        <f t="shared" si="24"/>
        <v>7.3575129533678757E-2</v>
      </c>
      <c r="R32" s="12">
        <v>1936</v>
      </c>
      <c r="S32" s="4">
        <f t="shared" si="11"/>
        <v>11378</v>
      </c>
      <c r="T32" s="13">
        <f t="shared" si="21"/>
        <v>0.17015292670065038</v>
      </c>
      <c r="U32" s="11">
        <f t="shared" si="22"/>
        <v>214</v>
      </c>
      <c r="V32" s="4">
        <f t="shared" si="12"/>
        <v>11378</v>
      </c>
      <c r="W32" s="18">
        <f t="shared" si="23"/>
        <v>1.8808226401828089E-2</v>
      </c>
      <c r="X32" s="6">
        <v>103</v>
      </c>
      <c r="Y32" s="4">
        <f t="shared" si="13"/>
        <v>11378</v>
      </c>
      <c r="Z32" s="14">
        <f t="shared" si="16"/>
        <v>0.90525575672350156</v>
      </c>
      <c r="AA32" s="21"/>
    </row>
    <row r="33" spans="1:27" x14ac:dyDescent="0.25">
      <c r="A33" s="9">
        <v>31</v>
      </c>
      <c r="B33" s="10" t="s">
        <v>39</v>
      </c>
      <c r="C33" s="12">
        <v>1745</v>
      </c>
      <c r="D33" s="5">
        <v>31193</v>
      </c>
      <c r="E33" s="12">
        <v>1932</v>
      </c>
      <c r="F33" s="16">
        <f t="shared" si="17"/>
        <v>-0.10716332378223498</v>
      </c>
      <c r="G33" s="12">
        <v>647</v>
      </c>
      <c r="H33" s="11">
        <f t="shared" si="18"/>
        <v>1745</v>
      </c>
      <c r="I33" s="16">
        <f t="shared" si="19"/>
        <v>0.37077363896848137</v>
      </c>
      <c r="J33" s="5">
        <v>332</v>
      </c>
      <c r="K33" s="5">
        <v>19111</v>
      </c>
      <c r="L33" s="16">
        <f t="shared" si="20"/>
        <v>1.7372194024383862</v>
      </c>
      <c r="M33" s="4">
        <f t="shared" si="9"/>
        <v>31193</v>
      </c>
      <c r="N33" s="58">
        <f t="shared" si="10"/>
        <v>10.347948989650975</v>
      </c>
      <c r="O33" s="12">
        <v>2425</v>
      </c>
      <c r="P33" s="12">
        <v>2881</v>
      </c>
      <c r="Q33" s="16">
        <f t="shared" si="24"/>
        <v>0.84172162443595977</v>
      </c>
      <c r="R33" s="12">
        <v>4475</v>
      </c>
      <c r="S33" s="4">
        <f t="shared" si="11"/>
        <v>31193</v>
      </c>
      <c r="T33" s="13">
        <f t="shared" si="21"/>
        <v>0.14346167409354663</v>
      </c>
      <c r="U33" s="11">
        <f t="shared" si="22"/>
        <v>1932</v>
      </c>
      <c r="V33" s="4">
        <f t="shared" si="12"/>
        <v>31193</v>
      </c>
      <c r="W33" s="16">
        <f t="shared" si="23"/>
        <v>6.1936973038822812E-2</v>
      </c>
      <c r="X33" s="5">
        <v>371</v>
      </c>
      <c r="Y33" s="4">
        <f t="shared" si="13"/>
        <v>31193</v>
      </c>
      <c r="Z33" s="14">
        <f t="shared" si="16"/>
        <v>1.1893694098034817</v>
      </c>
      <c r="AA33" s="21"/>
    </row>
    <row r="34" spans="1:27" x14ac:dyDescent="0.25">
      <c r="A34" s="15">
        <v>32</v>
      </c>
      <c r="B34" s="10" t="s">
        <v>30</v>
      </c>
      <c r="C34" s="12">
        <v>8164</v>
      </c>
      <c r="D34" s="5">
        <v>214168</v>
      </c>
      <c r="E34" s="12">
        <v>5387</v>
      </c>
      <c r="F34" s="16">
        <f t="shared" si="17"/>
        <v>0.34015188633023025</v>
      </c>
      <c r="G34" s="12">
        <v>231</v>
      </c>
      <c r="H34" s="11">
        <f t="shared" si="18"/>
        <v>8164</v>
      </c>
      <c r="I34" s="16">
        <f t="shared" si="19"/>
        <v>2.8294953454189122E-2</v>
      </c>
      <c r="J34" s="5">
        <v>2910</v>
      </c>
      <c r="K34" s="5">
        <v>148497</v>
      </c>
      <c r="L34" s="16">
        <f t="shared" si="20"/>
        <v>1.9596355481928927</v>
      </c>
      <c r="M34" s="4">
        <f t="shared" si="9"/>
        <v>214168</v>
      </c>
      <c r="N34" s="58">
        <f t="shared" si="10"/>
        <v>12.274516032744957</v>
      </c>
      <c r="O34" s="12">
        <v>1283</v>
      </c>
      <c r="P34" s="12">
        <v>17139</v>
      </c>
      <c r="Q34" s="16">
        <f t="shared" si="24"/>
        <v>7.4858509831378733E-2</v>
      </c>
      <c r="R34" s="12">
        <v>19131</v>
      </c>
      <c r="S34" s="4">
        <f t="shared" si="11"/>
        <v>214168</v>
      </c>
      <c r="T34" s="13">
        <f t="shared" si="21"/>
        <v>8.9327070337305289E-2</v>
      </c>
      <c r="U34" s="11">
        <f t="shared" si="22"/>
        <v>5387</v>
      </c>
      <c r="V34" s="4">
        <f t="shared" si="12"/>
        <v>214168</v>
      </c>
      <c r="W34" s="16">
        <f t="shared" si="23"/>
        <v>2.5153150797504763E-2</v>
      </c>
      <c r="X34" s="5">
        <v>2619</v>
      </c>
      <c r="Y34" s="4">
        <f t="shared" si="13"/>
        <v>214168</v>
      </c>
      <c r="Z34" s="14">
        <f t="shared" si="16"/>
        <v>1.2228717642224796</v>
      </c>
      <c r="AA34" s="21"/>
    </row>
    <row r="35" spans="1:27" x14ac:dyDescent="0.25">
      <c r="A35" s="9">
        <v>33</v>
      </c>
      <c r="B35" s="10" t="s">
        <v>41</v>
      </c>
      <c r="C35" s="12">
        <v>8854</v>
      </c>
      <c r="D35" s="5">
        <v>91371</v>
      </c>
      <c r="E35" s="12">
        <v>6854</v>
      </c>
      <c r="F35" s="16">
        <f t="shared" si="17"/>
        <v>0.22588660492432797</v>
      </c>
      <c r="G35" s="12">
        <v>689</v>
      </c>
      <c r="H35" s="11">
        <f t="shared" si="18"/>
        <v>8854</v>
      </c>
      <c r="I35" s="16">
        <f t="shared" si="19"/>
        <v>7.781793539643099E-2</v>
      </c>
      <c r="J35" s="5">
        <v>171</v>
      </c>
      <c r="K35" s="5">
        <v>63248</v>
      </c>
      <c r="L35" s="16">
        <f t="shared" si="20"/>
        <v>0.270364280293448</v>
      </c>
      <c r="M35" s="4">
        <f t="shared" si="9"/>
        <v>91371</v>
      </c>
      <c r="N35" s="58">
        <f t="shared" si="10"/>
        <v>11.422683420444104</v>
      </c>
      <c r="O35" s="12">
        <v>610</v>
      </c>
      <c r="P35" s="12">
        <v>13695</v>
      </c>
      <c r="Q35" s="16">
        <f t="shared" si="24"/>
        <v>4.4541803577948159E-2</v>
      </c>
      <c r="R35" s="12">
        <v>16312</v>
      </c>
      <c r="S35" s="4">
        <f t="shared" si="11"/>
        <v>91371</v>
      </c>
      <c r="T35" s="13">
        <f t="shared" si="21"/>
        <v>0.17852491490735573</v>
      </c>
      <c r="U35" s="11">
        <f t="shared" si="22"/>
        <v>6854</v>
      </c>
      <c r="V35" s="4">
        <f t="shared" si="12"/>
        <v>91371</v>
      </c>
      <c r="W35" s="16">
        <f t="shared" si="23"/>
        <v>7.5012859660067197E-2</v>
      </c>
      <c r="X35" s="5">
        <v>1876</v>
      </c>
      <c r="Y35" s="4">
        <f t="shared" si="13"/>
        <v>91371</v>
      </c>
      <c r="Z35" s="14">
        <f t="shared" si="16"/>
        <v>2.0531678541331493</v>
      </c>
      <c r="AA35" s="21"/>
    </row>
    <row r="36" spans="1:27" x14ac:dyDescent="0.25">
      <c r="A36" s="15">
        <v>34</v>
      </c>
      <c r="B36" s="10" t="s">
        <v>42</v>
      </c>
      <c r="C36" s="12">
        <v>304</v>
      </c>
      <c r="D36" s="5">
        <v>26000</v>
      </c>
      <c r="E36" s="12">
        <v>532</v>
      </c>
      <c r="F36" s="16">
        <f>((C36/D36)-(E36/D36))/(C36/D36)</f>
        <v>-0.74999999999999989</v>
      </c>
      <c r="G36" s="12">
        <v>15</v>
      </c>
      <c r="H36" s="11">
        <f t="shared" si="18"/>
        <v>304</v>
      </c>
      <c r="I36" s="16">
        <f t="shared" si="19"/>
        <v>4.9342105263157895E-2</v>
      </c>
      <c r="J36" s="5">
        <v>456</v>
      </c>
      <c r="K36" s="5">
        <v>14261</v>
      </c>
      <c r="L36" s="16">
        <f t="shared" si="20"/>
        <v>3.1975317298927144</v>
      </c>
      <c r="M36" s="4">
        <f t="shared" si="9"/>
        <v>26000</v>
      </c>
      <c r="N36" s="58">
        <f t="shared" si="10"/>
        <v>10.165851817003619</v>
      </c>
      <c r="O36" s="12">
        <v>313</v>
      </c>
      <c r="P36" s="12">
        <v>2161</v>
      </c>
      <c r="Q36" s="16">
        <f t="shared" si="24"/>
        <v>0.14484035168903286</v>
      </c>
      <c r="R36" s="12">
        <v>2626</v>
      </c>
      <c r="S36" s="4">
        <f t="shared" si="11"/>
        <v>26000</v>
      </c>
      <c r="T36" s="13">
        <f t="shared" si="21"/>
        <v>0.10100000000000001</v>
      </c>
      <c r="U36" s="11">
        <f t="shared" si="22"/>
        <v>532</v>
      </c>
      <c r="V36" s="4">
        <f t="shared" si="12"/>
        <v>26000</v>
      </c>
      <c r="W36" s="16">
        <f t="shared" si="23"/>
        <v>2.0461538461538462E-2</v>
      </c>
      <c r="X36" s="5">
        <v>100</v>
      </c>
      <c r="Y36" s="4">
        <f t="shared" si="13"/>
        <v>26000</v>
      </c>
      <c r="Z36" s="14">
        <f t="shared" si="16"/>
        <v>0.38461538461538464</v>
      </c>
      <c r="AA36" s="21"/>
    </row>
    <row r="37" spans="1:27" x14ac:dyDescent="0.25">
      <c r="A37" s="9">
        <v>35</v>
      </c>
      <c r="B37" s="10" t="s">
        <v>50</v>
      </c>
      <c r="C37" s="12">
        <v>905</v>
      </c>
      <c r="D37" s="5">
        <v>22631</v>
      </c>
      <c r="E37" s="12">
        <v>725</v>
      </c>
      <c r="F37" s="16">
        <f t="shared" si="17"/>
        <v>0.19889502762430938</v>
      </c>
      <c r="G37" s="12">
        <v>234</v>
      </c>
      <c r="H37" s="11">
        <f t="shared" si="18"/>
        <v>905</v>
      </c>
      <c r="I37" s="16">
        <f t="shared" si="19"/>
        <v>0.25856353591160219</v>
      </c>
      <c r="J37" s="5">
        <v>132</v>
      </c>
      <c r="K37" s="5">
        <v>16261</v>
      </c>
      <c r="L37" s="16">
        <f t="shared" si="20"/>
        <v>0.8117581944529858</v>
      </c>
      <c r="M37" s="4">
        <f t="shared" si="9"/>
        <v>22631</v>
      </c>
      <c r="N37" s="58">
        <f t="shared" si="10"/>
        <v>10.027075926780746</v>
      </c>
      <c r="O37" s="12">
        <v>234</v>
      </c>
      <c r="P37" s="12">
        <v>1773</v>
      </c>
      <c r="Q37" s="16">
        <f t="shared" si="24"/>
        <v>0.13197969543147209</v>
      </c>
      <c r="R37" s="12">
        <v>4412</v>
      </c>
      <c r="S37" s="4">
        <f t="shared" si="11"/>
        <v>22631</v>
      </c>
      <c r="T37" s="13">
        <f t="shared" si="21"/>
        <v>0.19495382440015907</v>
      </c>
      <c r="U37" s="11">
        <f t="shared" si="22"/>
        <v>725</v>
      </c>
      <c r="V37" s="4">
        <f t="shared" si="12"/>
        <v>22631</v>
      </c>
      <c r="W37" s="16">
        <f t="shared" si="23"/>
        <v>3.2035703238920063E-2</v>
      </c>
      <c r="X37" s="5">
        <v>310</v>
      </c>
      <c r="Y37" s="4">
        <f t="shared" si="13"/>
        <v>22631</v>
      </c>
      <c r="Z37" s="14">
        <f t="shared" si="16"/>
        <v>1.3698024833193407</v>
      </c>
      <c r="AA37" s="21"/>
    </row>
    <row r="38" spans="1:27" x14ac:dyDescent="0.25">
      <c r="A38" s="21"/>
      <c r="B38" s="21"/>
      <c r="C38" s="21"/>
      <c r="D38" s="21"/>
      <c r="E38" s="21"/>
      <c r="F38" s="22"/>
      <c r="G38" s="21"/>
      <c r="H38" s="21"/>
      <c r="I38" s="21"/>
      <c r="J38" s="21"/>
      <c r="K38" s="21"/>
      <c r="L38" s="21"/>
      <c r="M38" s="23"/>
      <c r="N38" s="21"/>
      <c r="O38" s="21"/>
      <c r="P38" s="21"/>
      <c r="Q38" s="21"/>
      <c r="R38" s="21"/>
      <c r="S38" s="21"/>
      <c r="T38" s="21"/>
      <c r="U38" s="21"/>
      <c r="V38" s="21"/>
      <c r="W38" s="24"/>
      <c r="X38" s="23"/>
      <c r="Y38" s="23"/>
      <c r="Z38" s="21"/>
      <c r="AA38" s="21"/>
    </row>
    <row r="40" spans="1:27" x14ac:dyDescent="0.25">
      <c r="K40">
        <v>1.96</v>
      </c>
    </row>
    <row r="41" spans="1:27" x14ac:dyDescent="0.25">
      <c r="K41">
        <f>K34/K40</f>
        <v>75763.775510204083</v>
      </c>
      <c r="L41">
        <f>(K34*K40)/100</f>
        <v>2910.5412000000001</v>
      </c>
    </row>
  </sheetData>
  <autoFilter ref="A1:Z37" xr:uid="{00000000-0009-0000-0000-000002000000}">
    <sortState xmlns:xlrd2="http://schemas.microsoft.com/office/spreadsheetml/2017/richdata2" ref="A4:Y38">
      <sortCondition ref="B1:B38"/>
    </sortState>
  </autoFilter>
  <mergeCells count="26">
    <mergeCell ref="Z1:Z2"/>
    <mergeCell ref="T1:T2"/>
    <mergeCell ref="U1:U2"/>
    <mergeCell ref="V1:V2"/>
    <mergeCell ref="W1:W2"/>
    <mergeCell ref="X1:X2"/>
    <mergeCell ref="Y1:Y2"/>
    <mergeCell ref="S1:S2"/>
    <mergeCell ref="G1:G2"/>
    <mergeCell ref="H1:H2"/>
    <mergeCell ref="I1:I2"/>
    <mergeCell ref="J1:J2"/>
    <mergeCell ref="K1:K2"/>
    <mergeCell ref="L1:L2"/>
    <mergeCell ref="M1:M2"/>
    <mergeCell ref="O1:O2"/>
    <mergeCell ref="P1:P2"/>
    <mergeCell ref="Q1:Q2"/>
    <mergeCell ref="R1:R2"/>
    <mergeCell ref="N1:N2"/>
    <mergeCell ref="F1:F2"/>
    <mergeCell ref="A1:A2"/>
    <mergeCell ref="B1:B2"/>
    <mergeCell ref="C1:C2"/>
    <mergeCell ref="D1:D2"/>
    <mergeCell ref="E1:E2"/>
  </mergeCells>
  <pageMargins left="0.13" right="0.2" top="0.74803149606299213" bottom="0.74803149606299213" header="0.32" footer="0.31496062992125984"/>
  <pageSetup paperSize="9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40"/>
  <sheetViews>
    <sheetView workbookViewId="0">
      <pane xSplit="2" ySplit="2" topLeftCell="R22" activePane="bottomRight" state="frozen"/>
      <selection pane="topRight" activeCell="C1" sqref="C1"/>
      <selection pane="bottomLeft" activeCell="A3" sqref="A3"/>
      <selection pane="bottomRight" activeCell="T3" sqref="T3:T37"/>
    </sheetView>
  </sheetViews>
  <sheetFormatPr defaultRowHeight="15" x14ac:dyDescent="0.25"/>
  <cols>
    <col min="1" max="1" width="5.140625" customWidth="1"/>
    <col min="2" max="2" width="40" customWidth="1"/>
    <col min="3" max="3" width="13" customWidth="1"/>
    <col min="4" max="4" width="9.7109375" customWidth="1"/>
    <col min="5" max="5" width="14.140625" customWidth="1"/>
    <col min="6" max="6" width="10.85546875" style="1" customWidth="1"/>
    <col min="7" max="7" width="13.5703125" customWidth="1"/>
    <col min="8" max="8" width="12.28515625" customWidth="1"/>
    <col min="9" max="9" width="8.7109375" customWidth="1"/>
    <col min="10" max="10" width="15" customWidth="1"/>
    <col min="11" max="11" width="15.85546875" customWidth="1"/>
    <col min="12" max="12" width="7.7109375" customWidth="1"/>
    <col min="13" max="13" width="9.5703125" style="2" customWidth="1"/>
    <col min="14" max="14" width="13" customWidth="1"/>
    <col min="15" max="15" width="12.85546875" customWidth="1"/>
    <col min="16" max="16" width="11.7109375" customWidth="1"/>
    <col min="17" max="17" width="20" customWidth="1"/>
    <col min="18" max="18" width="16.5703125" customWidth="1"/>
    <col min="19" max="19" width="12.140625" customWidth="1"/>
    <col min="20" max="20" width="20" customWidth="1"/>
    <col min="21" max="22" width="11.85546875" customWidth="1"/>
    <col min="23" max="23" width="20" customWidth="1"/>
    <col min="24" max="24" width="17" customWidth="1"/>
    <col min="25" max="25" width="16.7109375" customWidth="1"/>
    <col min="26" max="26" width="20" customWidth="1"/>
  </cols>
  <sheetData>
    <row r="1" spans="1:26" ht="15.75" customHeight="1" x14ac:dyDescent="0.25">
      <c r="A1" s="31" t="s">
        <v>20</v>
      </c>
      <c r="B1" s="31" t="s">
        <v>0</v>
      </c>
      <c r="C1" s="39" t="s">
        <v>5</v>
      </c>
      <c r="D1" s="39" t="s">
        <v>6</v>
      </c>
      <c r="E1" s="54" t="s">
        <v>7</v>
      </c>
      <c r="F1" s="52" t="s">
        <v>4</v>
      </c>
      <c r="G1" s="39" t="s">
        <v>8</v>
      </c>
      <c r="H1" s="39" t="s">
        <v>9</v>
      </c>
      <c r="I1" s="41" t="s">
        <v>10</v>
      </c>
      <c r="J1" s="50" t="s">
        <v>52</v>
      </c>
      <c r="K1" s="50" t="s">
        <v>53</v>
      </c>
      <c r="L1" s="43" t="s">
        <v>11</v>
      </c>
      <c r="M1" s="46" t="s">
        <v>3</v>
      </c>
      <c r="N1" s="56" t="s">
        <v>59</v>
      </c>
      <c r="O1" s="45" t="s">
        <v>13</v>
      </c>
      <c r="P1" s="45" t="s">
        <v>14</v>
      </c>
      <c r="Q1" s="37" t="s">
        <v>12</v>
      </c>
      <c r="R1" s="33" t="s">
        <v>15</v>
      </c>
      <c r="S1" s="35" t="s">
        <v>6</v>
      </c>
      <c r="T1" s="37" t="s">
        <v>16</v>
      </c>
      <c r="U1" s="35" t="s">
        <v>17</v>
      </c>
      <c r="V1" s="35" t="s">
        <v>6</v>
      </c>
      <c r="W1" s="37" t="s">
        <v>18</v>
      </c>
      <c r="X1" s="48" t="s">
        <v>1</v>
      </c>
      <c r="Y1" s="48" t="s">
        <v>2</v>
      </c>
      <c r="Z1" s="29" t="s">
        <v>19</v>
      </c>
    </row>
    <row r="2" spans="1:26" ht="48.75" customHeight="1" thickBot="1" x14ac:dyDescent="0.3">
      <c r="A2" s="32"/>
      <c r="B2" s="32"/>
      <c r="C2" s="40"/>
      <c r="D2" s="40"/>
      <c r="E2" s="55"/>
      <c r="F2" s="53"/>
      <c r="G2" s="40"/>
      <c r="H2" s="40"/>
      <c r="I2" s="42"/>
      <c r="J2" s="51"/>
      <c r="K2" s="51"/>
      <c r="L2" s="44"/>
      <c r="M2" s="47"/>
      <c r="N2" s="57"/>
      <c r="O2" s="36"/>
      <c r="P2" s="36"/>
      <c r="Q2" s="38"/>
      <c r="R2" s="34"/>
      <c r="S2" s="36"/>
      <c r="T2" s="38"/>
      <c r="U2" s="36"/>
      <c r="V2" s="36"/>
      <c r="W2" s="38"/>
      <c r="X2" s="49"/>
      <c r="Y2" s="49"/>
      <c r="Z2" s="30"/>
    </row>
    <row r="3" spans="1:26" x14ac:dyDescent="0.25">
      <c r="A3" s="9">
        <v>1</v>
      </c>
      <c r="B3" s="10" t="s">
        <v>22</v>
      </c>
      <c r="C3" s="11">
        <v>127</v>
      </c>
      <c r="D3" s="4">
        <v>3893</v>
      </c>
      <c r="E3" s="11">
        <v>134</v>
      </c>
      <c r="F3" s="25">
        <f>((C3/D3)-(E3/D3))/(C3/D3)</f>
        <v>-5.5118110236220465E-2</v>
      </c>
      <c r="G3" s="12">
        <v>4</v>
      </c>
      <c r="H3" s="11">
        <f t="shared" ref="H3:H16" si="0">C3</f>
        <v>127</v>
      </c>
      <c r="I3" s="25">
        <f t="shared" ref="I3:I16" si="1">G3/H3</f>
        <v>3.1496062992125984E-2</v>
      </c>
      <c r="J3" s="7">
        <v>130</v>
      </c>
      <c r="K3" s="7">
        <v>2753</v>
      </c>
      <c r="L3" s="13">
        <f t="shared" ref="L3:L17" si="2">(J3/K3)*100</f>
        <v>4.7221213221939697</v>
      </c>
      <c r="M3" s="4">
        <f t="shared" ref="M3:M18" si="3">D3</f>
        <v>3893</v>
      </c>
      <c r="N3" s="28">
        <f>LN(M3)</f>
        <v>8.2669353476104561</v>
      </c>
      <c r="O3" s="11">
        <v>6</v>
      </c>
      <c r="P3" s="11">
        <v>359</v>
      </c>
      <c r="Q3" s="13">
        <f t="shared" ref="Q3:Q17" si="4">O3/P3</f>
        <v>1.6713091922005572E-2</v>
      </c>
      <c r="R3" s="11">
        <v>564</v>
      </c>
      <c r="S3" s="11">
        <f t="shared" ref="S3:S17" si="5">D3</f>
        <v>3893</v>
      </c>
      <c r="T3" s="13">
        <f>(R3/S3)</f>
        <v>0.14487541741587465</v>
      </c>
      <c r="U3" s="11">
        <f t="shared" ref="U3:U18" si="6">E3</f>
        <v>134</v>
      </c>
      <c r="V3" s="11">
        <f t="shared" ref="V3:V12" si="7">D3</f>
        <v>3893</v>
      </c>
      <c r="W3" s="13">
        <f t="shared" ref="W3:W37" si="8">U3/V3</f>
        <v>3.4420755201643977E-2</v>
      </c>
      <c r="X3" s="3">
        <v>-8</v>
      </c>
      <c r="Y3" s="11">
        <f t="shared" ref="Y3:Y12" si="9">D3</f>
        <v>3893</v>
      </c>
      <c r="Z3" s="14">
        <f t="shared" ref="Z3:Z12" si="10">(X3/Y3)*100</f>
        <v>-0.20549704597996404</v>
      </c>
    </row>
    <row r="4" spans="1:26" x14ac:dyDescent="0.25">
      <c r="A4" s="15">
        <v>2</v>
      </c>
      <c r="B4" s="19" t="s">
        <v>44</v>
      </c>
      <c r="C4" s="12">
        <v>1185</v>
      </c>
      <c r="D4" s="5">
        <v>27727</v>
      </c>
      <c r="E4" s="12">
        <v>1171</v>
      </c>
      <c r="F4" s="16">
        <f t="shared" ref="F4:F17" si="11">((C4/D4)-(E4/D4))/(C4/D4)</f>
        <v>1.1814345991561058E-2</v>
      </c>
      <c r="G4" s="12">
        <v>31</v>
      </c>
      <c r="H4" s="11">
        <f t="shared" si="0"/>
        <v>1185</v>
      </c>
      <c r="I4" s="16">
        <f t="shared" si="1"/>
        <v>2.6160337552742614E-2</v>
      </c>
      <c r="J4" s="5">
        <v>532</v>
      </c>
      <c r="K4" s="5">
        <v>18068</v>
      </c>
      <c r="L4" s="16">
        <f>(J4/K4)*100</f>
        <v>2.9444321452291344</v>
      </c>
      <c r="M4" s="4">
        <f t="shared" si="3"/>
        <v>27727</v>
      </c>
      <c r="N4" s="28">
        <f t="shared" ref="N4:N37" si="12">LN(M4)</f>
        <v>10.23016194667723</v>
      </c>
      <c r="O4" s="12">
        <v>89</v>
      </c>
      <c r="P4" s="12">
        <v>2399</v>
      </c>
      <c r="Q4" s="17">
        <f t="shared" si="4"/>
        <v>3.7098791162984576E-2</v>
      </c>
      <c r="R4" s="12">
        <v>4508</v>
      </c>
      <c r="S4" s="11">
        <f t="shared" si="5"/>
        <v>27727</v>
      </c>
      <c r="T4" s="13">
        <f t="shared" ref="T4:T37" si="13">(R4/S4)</f>
        <v>0.1625852057561222</v>
      </c>
      <c r="U4" s="11">
        <f t="shared" si="6"/>
        <v>1171</v>
      </c>
      <c r="V4" s="11">
        <f t="shared" si="7"/>
        <v>27727</v>
      </c>
      <c r="W4" s="17">
        <f t="shared" si="8"/>
        <v>4.2233202293793057E-2</v>
      </c>
      <c r="X4" s="4">
        <v>68</v>
      </c>
      <c r="Y4" s="11">
        <f t="shared" si="9"/>
        <v>27727</v>
      </c>
      <c r="Z4" s="14">
        <f t="shared" si="10"/>
        <v>0.2452483139178418</v>
      </c>
    </row>
    <row r="5" spans="1:26" x14ac:dyDescent="0.25">
      <c r="A5" s="9">
        <v>3</v>
      </c>
      <c r="B5" s="10" t="s">
        <v>26</v>
      </c>
      <c r="C5" s="12">
        <v>3133</v>
      </c>
      <c r="D5" s="5">
        <v>106443</v>
      </c>
      <c r="E5" s="12">
        <v>2966</v>
      </c>
      <c r="F5" s="20">
        <f>((C5/D5)-(E5/D5))/(C5/D5)</f>
        <v>5.3303542930098938E-2</v>
      </c>
      <c r="G5" s="12">
        <v>396</v>
      </c>
      <c r="H5" s="11">
        <f t="shared" si="0"/>
        <v>3133</v>
      </c>
      <c r="I5" s="20">
        <f t="shared" si="1"/>
        <v>0.12639642515161187</v>
      </c>
      <c r="J5" s="8">
        <v>1860</v>
      </c>
      <c r="K5" s="8">
        <v>70480</v>
      </c>
      <c r="L5" s="18">
        <f t="shared" si="2"/>
        <v>2.6390465380249717</v>
      </c>
      <c r="M5" s="4">
        <f t="shared" si="3"/>
        <v>106443</v>
      </c>
      <c r="N5" s="28">
        <f t="shared" si="12"/>
        <v>11.575364909587336</v>
      </c>
      <c r="O5" s="12">
        <v>767</v>
      </c>
      <c r="P5" s="12">
        <v>9623</v>
      </c>
      <c r="Q5" s="13">
        <f t="shared" si="4"/>
        <v>7.970487373999792E-2</v>
      </c>
      <c r="R5" s="12">
        <v>6760</v>
      </c>
      <c r="S5" s="11">
        <f t="shared" si="5"/>
        <v>106443</v>
      </c>
      <c r="T5" s="13">
        <f t="shared" si="13"/>
        <v>6.3508168691224415E-2</v>
      </c>
      <c r="U5" s="11">
        <f t="shared" si="6"/>
        <v>2966</v>
      </c>
      <c r="V5" s="11">
        <f t="shared" si="7"/>
        <v>106443</v>
      </c>
      <c r="W5" s="13">
        <f t="shared" si="8"/>
        <v>2.7864678748250236E-2</v>
      </c>
      <c r="X5" s="3">
        <v>136</v>
      </c>
      <c r="Y5" s="11">
        <f t="shared" si="9"/>
        <v>106443</v>
      </c>
      <c r="Z5" s="14">
        <f t="shared" si="10"/>
        <v>0.12776791334329171</v>
      </c>
    </row>
    <row r="6" spans="1:26" x14ac:dyDescent="0.25">
      <c r="A6" s="15">
        <v>4</v>
      </c>
      <c r="B6" s="10" t="s">
        <v>36</v>
      </c>
      <c r="C6" s="12">
        <v>346</v>
      </c>
      <c r="D6" s="5">
        <v>7015</v>
      </c>
      <c r="E6" s="12">
        <v>225</v>
      </c>
      <c r="F6" s="16">
        <f t="shared" si="11"/>
        <v>0.34971098265895956</v>
      </c>
      <c r="G6" s="12">
        <v>4</v>
      </c>
      <c r="H6" s="11">
        <f t="shared" si="0"/>
        <v>346</v>
      </c>
      <c r="I6" s="16">
        <f t="shared" si="1"/>
        <v>1.1560693641618497E-2</v>
      </c>
      <c r="J6" s="5">
        <v>56</v>
      </c>
      <c r="K6" s="5">
        <v>4483</v>
      </c>
      <c r="L6" s="16">
        <f t="shared" si="2"/>
        <v>1.249163506580415</v>
      </c>
      <c r="M6" s="4">
        <f t="shared" si="3"/>
        <v>7015</v>
      </c>
      <c r="N6" s="28">
        <f t="shared" si="12"/>
        <v>8.8558059925365615</v>
      </c>
      <c r="O6" s="12">
        <v>26</v>
      </c>
      <c r="P6" s="12">
        <v>678</v>
      </c>
      <c r="Q6" s="17">
        <f t="shared" si="4"/>
        <v>3.8348082595870206E-2</v>
      </c>
      <c r="R6" s="12">
        <v>1363</v>
      </c>
      <c r="S6" s="11">
        <f t="shared" si="5"/>
        <v>7015</v>
      </c>
      <c r="T6" s="13">
        <f t="shared" si="13"/>
        <v>0.19429793300071277</v>
      </c>
      <c r="U6" s="11">
        <f t="shared" si="6"/>
        <v>225</v>
      </c>
      <c r="V6" s="11">
        <f t="shared" si="7"/>
        <v>7015</v>
      </c>
      <c r="W6" s="17">
        <f t="shared" si="8"/>
        <v>3.2074126870990732E-2</v>
      </c>
      <c r="X6" s="4">
        <v>90</v>
      </c>
      <c r="Y6" s="11">
        <f t="shared" si="9"/>
        <v>7015</v>
      </c>
      <c r="Z6" s="14">
        <f t="shared" si="10"/>
        <v>1.2829650748396295</v>
      </c>
    </row>
    <row r="7" spans="1:26" x14ac:dyDescent="0.25">
      <c r="A7" s="9">
        <v>5</v>
      </c>
      <c r="B7" s="10" t="s">
        <v>24</v>
      </c>
      <c r="C7" s="12">
        <v>368</v>
      </c>
      <c r="D7" s="5">
        <v>16350</v>
      </c>
      <c r="E7" s="12">
        <v>278</v>
      </c>
      <c r="F7" s="20">
        <f t="shared" si="11"/>
        <v>0.24456521739130438</v>
      </c>
      <c r="G7" s="12">
        <v>7</v>
      </c>
      <c r="H7" s="11">
        <f t="shared" si="0"/>
        <v>368</v>
      </c>
      <c r="I7" s="20">
        <f t="shared" si="1"/>
        <v>1.9021739130434784E-2</v>
      </c>
      <c r="J7" s="8">
        <v>198</v>
      </c>
      <c r="K7" s="8">
        <v>7115</v>
      </c>
      <c r="L7" s="18">
        <f t="shared" si="2"/>
        <v>2.7828531271960646</v>
      </c>
      <c r="M7" s="4">
        <f t="shared" si="3"/>
        <v>16350</v>
      </c>
      <c r="N7" s="28">
        <f t="shared" si="12"/>
        <v>9.701983176325399</v>
      </c>
      <c r="O7" s="12">
        <v>60</v>
      </c>
      <c r="P7" s="12">
        <v>1290</v>
      </c>
      <c r="Q7" s="13">
        <f t="shared" si="4"/>
        <v>4.6511627906976744E-2</v>
      </c>
      <c r="R7" s="12">
        <v>1408</v>
      </c>
      <c r="S7" s="11">
        <f t="shared" si="5"/>
        <v>16350</v>
      </c>
      <c r="T7" s="13">
        <f t="shared" si="13"/>
        <v>8.6116207951070334E-2</v>
      </c>
      <c r="U7" s="11">
        <f t="shared" si="6"/>
        <v>278</v>
      </c>
      <c r="V7" s="11">
        <f t="shared" si="7"/>
        <v>16350</v>
      </c>
      <c r="W7" s="13">
        <f t="shared" si="8"/>
        <v>1.7003058103975534E-2</v>
      </c>
      <c r="X7" s="3">
        <v>86</v>
      </c>
      <c r="Y7" s="11">
        <f t="shared" si="9"/>
        <v>16350</v>
      </c>
      <c r="Z7" s="14">
        <f t="shared" si="10"/>
        <v>0.52599388379204892</v>
      </c>
    </row>
    <row r="8" spans="1:26" x14ac:dyDescent="0.25">
      <c r="A8" s="15">
        <v>6</v>
      </c>
      <c r="B8" s="10" t="s">
        <v>25</v>
      </c>
      <c r="C8" s="12">
        <v>41826</v>
      </c>
      <c r="D8" s="5">
        <v>750320</v>
      </c>
      <c r="E8" s="12">
        <v>25190</v>
      </c>
      <c r="F8" s="20">
        <f t="shared" si="11"/>
        <v>0.39774303065079136</v>
      </c>
      <c r="G8" s="12">
        <v>10388</v>
      </c>
      <c r="H8" s="11">
        <f t="shared" si="0"/>
        <v>41826</v>
      </c>
      <c r="I8" s="20">
        <f t="shared" si="1"/>
        <v>0.24836226270740688</v>
      </c>
      <c r="J8" s="8">
        <v>4272</v>
      </c>
      <c r="K8" s="8">
        <v>467620</v>
      </c>
      <c r="L8" s="18">
        <f t="shared" si="2"/>
        <v>0.9135622941704804</v>
      </c>
      <c r="M8" s="4">
        <f t="shared" si="3"/>
        <v>750320</v>
      </c>
      <c r="N8" s="28">
        <f t="shared" si="12"/>
        <v>13.52825506118282</v>
      </c>
      <c r="O8" s="12">
        <v>2966</v>
      </c>
      <c r="P8" s="12">
        <v>53770</v>
      </c>
      <c r="Q8" s="13">
        <f t="shared" si="4"/>
        <v>5.5160870373814397E-2</v>
      </c>
      <c r="R8" s="12">
        <v>131402</v>
      </c>
      <c r="S8" s="11">
        <f t="shared" si="5"/>
        <v>750320</v>
      </c>
      <c r="T8" s="13">
        <f t="shared" si="13"/>
        <v>0.17512794540995841</v>
      </c>
      <c r="U8" s="11">
        <f t="shared" si="6"/>
        <v>25190</v>
      </c>
      <c r="V8" s="11">
        <f t="shared" si="7"/>
        <v>750320</v>
      </c>
      <c r="W8" s="13">
        <f t="shared" si="8"/>
        <v>3.3572342467213988E-2</v>
      </c>
      <c r="X8" s="3">
        <v>23321</v>
      </c>
      <c r="Y8" s="11">
        <f>D8</f>
        <v>750320</v>
      </c>
      <c r="Z8" s="14">
        <f t="shared" si="10"/>
        <v>3.1081405267086044</v>
      </c>
    </row>
    <row r="9" spans="1:26" x14ac:dyDescent="0.25">
      <c r="A9" s="9">
        <v>7</v>
      </c>
      <c r="B9" s="10" t="s">
        <v>37</v>
      </c>
      <c r="C9" s="12">
        <v>12403</v>
      </c>
      <c r="D9" s="5">
        <v>241572</v>
      </c>
      <c r="E9" s="12">
        <v>7570</v>
      </c>
      <c r="F9" s="16">
        <f t="shared" si="11"/>
        <v>0.38966379101830212</v>
      </c>
      <c r="G9" s="12">
        <v>2135</v>
      </c>
      <c r="H9" s="11">
        <f t="shared" si="0"/>
        <v>12403</v>
      </c>
      <c r="I9" s="16">
        <f t="shared" si="1"/>
        <v>0.17213577360316051</v>
      </c>
      <c r="J9" s="5">
        <v>9514</v>
      </c>
      <c r="K9" s="5">
        <v>174421</v>
      </c>
      <c r="L9" s="16">
        <f t="shared" si="2"/>
        <v>5.454618423240321</v>
      </c>
      <c r="M9" s="4">
        <f t="shared" si="3"/>
        <v>241572</v>
      </c>
      <c r="N9" s="28">
        <f t="shared" si="12"/>
        <v>12.394922844286828</v>
      </c>
      <c r="O9" s="12">
        <v>2578</v>
      </c>
      <c r="P9" s="12">
        <v>20403</v>
      </c>
      <c r="Q9" s="17">
        <f t="shared" si="4"/>
        <v>0.12635396755379111</v>
      </c>
      <c r="R9" s="12">
        <v>34208</v>
      </c>
      <c r="S9" s="11">
        <f t="shared" si="5"/>
        <v>241572</v>
      </c>
      <c r="T9" s="13">
        <f t="shared" si="13"/>
        <v>0.14160581524348848</v>
      </c>
      <c r="U9" s="11">
        <f t="shared" si="6"/>
        <v>7570</v>
      </c>
      <c r="V9" s="11">
        <f t="shared" si="7"/>
        <v>241572</v>
      </c>
      <c r="W9" s="17">
        <f t="shared" si="8"/>
        <v>3.1336413160465613E-2</v>
      </c>
      <c r="X9" s="4">
        <v>2082</v>
      </c>
      <c r="Y9" s="11">
        <f>D9</f>
        <v>241572</v>
      </c>
      <c r="Z9" s="14">
        <f t="shared" si="10"/>
        <v>0.86185485072773327</v>
      </c>
    </row>
    <row r="10" spans="1:26" x14ac:dyDescent="0.25">
      <c r="A10" s="15">
        <v>8</v>
      </c>
      <c r="B10" s="10" t="s">
        <v>31</v>
      </c>
      <c r="C10" s="12">
        <v>14150</v>
      </c>
      <c r="D10" s="5">
        <v>178257</v>
      </c>
      <c r="E10" s="12">
        <v>12934</v>
      </c>
      <c r="F10" s="16">
        <f t="shared" si="11"/>
        <v>8.5936395759717329E-2</v>
      </c>
      <c r="G10" s="12">
        <v>1516</v>
      </c>
      <c r="H10" s="11">
        <f t="shared" si="0"/>
        <v>14150</v>
      </c>
      <c r="I10" s="16">
        <f t="shared" si="1"/>
        <v>0.10713780918727915</v>
      </c>
      <c r="J10" s="5">
        <v>1452</v>
      </c>
      <c r="K10" s="5">
        <v>94046</v>
      </c>
      <c r="L10" s="16">
        <f t="shared" si="2"/>
        <v>1.5439253131446313</v>
      </c>
      <c r="M10" s="4">
        <f t="shared" si="3"/>
        <v>178257</v>
      </c>
      <c r="N10" s="28">
        <f t="shared" si="12"/>
        <v>12.090981608192706</v>
      </c>
      <c r="O10" s="12">
        <v>3755</v>
      </c>
      <c r="P10" s="12">
        <v>20052</v>
      </c>
      <c r="Q10" s="17">
        <f t="shared" si="4"/>
        <v>0.18726311589866348</v>
      </c>
      <c r="R10" s="12">
        <v>39172</v>
      </c>
      <c r="S10" s="11">
        <f t="shared" si="5"/>
        <v>178257</v>
      </c>
      <c r="T10" s="13">
        <f t="shared" si="13"/>
        <v>0.21975013603953841</v>
      </c>
      <c r="U10" s="11">
        <f t="shared" si="6"/>
        <v>12934</v>
      </c>
      <c r="V10" s="11">
        <f t="shared" si="7"/>
        <v>178257</v>
      </c>
      <c r="W10" s="17">
        <f t="shared" si="8"/>
        <v>7.2558160408847897E-2</v>
      </c>
      <c r="X10" s="4">
        <v>3828</v>
      </c>
      <c r="Y10" s="11">
        <f t="shared" si="9"/>
        <v>178257</v>
      </c>
      <c r="Z10" s="14">
        <f t="shared" si="10"/>
        <v>2.1474612497685923</v>
      </c>
    </row>
    <row r="11" spans="1:26" x14ac:dyDescent="0.25">
      <c r="A11" s="9">
        <v>9</v>
      </c>
      <c r="B11" s="10" t="s">
        <v>43</v>
      </c>
      <c r="C11" s="12">
        <v>82</v>
      </c>
      <c r="D11" s="5">
        <v>2534</v>
      </c>
      <c r="E11" s="12">
        <v>87</v>
      </c>
      <c r="F11" s="16">
        <f t="shared" si="11"/>
        <v>-6.0975609756097719E-2</v>
      </c>
      <c r="G11" s="12">
        <v>0</v>
      </c>
      <c r="H11" s="11">
        <f t="shared" si="0"/>
        <v>82</v>
      </c>
      <c r="I11" s="16">
        <f t="shared" si="1"/>
        <v>0</v>
      </c>
      <c r="J11" s="5">
        <v>5</v>
      </c>
      <c r="K11" s="5">
        <v>1238</v>
      </c>
      <c r="L11" s="16">
        <f t="shared" si="2"/>
        <v>0.40387722132471726</v>
      </c>
      <c r="M11" s="4">
        <f t="shared" si="3"/>
        <v>2534</v>
      </c>
      <c r="N11" s="28">
        <f t="shared" si="12"/>
        <v>7.837554360881084</v>
      </c>
      <c r="O11" s="12">
        <v>3</v>
      </c>
      <c r="P11" s="12">
        <v>200</v>
      </c>
      <c r="Q11" s="16">
        <f t="shared" si="4"/>
        <v>1.4999999999999999E-2</v>
      </c>
      <c r="R11" s="12">
        <v>474</v>
      </c>
      <c r="S11" s="11">
        <f t="shared" si="5"/>
        <v>2534</v>
      </c>
      <c r="T11" s="13">
        <f t="shared" si="13"/>
        <v>0.18705603788476716</v>
      </c>
      <c r="U11" s="11">
        <f t="shared" si="6"/>
        <v>87</v>
      </c>
      <c r="V11" s="11">
        <f t="shared" si="7"/>
        <v>2534</v>
      </c>
      <c r="W11" s="16">
        <f t="shared" si="8"/>
        <v>3.4333070244672456E-2</v>
      </c>
      <c r="X11" s="5">
        <v>20</v>
      </c>
      <c r="Y11" s="11">
        <f t="shared" si="9"/>
        <v>2534</v>
      </c>
      <c r="Z11" s="14">
        <f t="shared" si="10"/>
        <v>0.78926598263614844</v>
      </c>
    </row>
    <row r="12" spans="1:26" x14ac:dyDescent="0.25">
      <c r="A12" s="15">
        <v>10</v>
      </c>
      <c r="B12" s="10" t="s">
        <v>58</v>
      </c>
      <c r="C12" s="12">
        <v>97</v>
      </c>
      <c r="D12" s="5">
        <v>2460</v>
      </c>
      <c r="E12" s="12">
        <v>98</v>
      </c>
      <c r="F12" s="16">
        <f t="shared" si="11"/>
        <v>-1.030927835051559E-2</v>
      </c>
      <c r="G12" s="12">
        <v>2</v>
      </c>
      <c r="H12" s="11">
        <f t="shared" si="0"/>
        <v>97</v>
      </c>
      <c r="I12" s="16">
        <f t="shared" si="1"/>
        <v>2.0618556701030927E-2</v>
      </c>
      <c r="J12" s="8">
        <v>38</v>
      </c>
      <c r="K12" s="8">
        <v>1718</v>
      </c>
      <c r="L12" s="16">
        <f t="shared" si="2"/>
        <v>2.2118742724097791</v>
      </c>
      <c r="M12" s="4">
        <f t="shared" si="3"/>
        <v>2460</v>
      </c>
      <c r="N12" s="28">
        <f t="shared" si="12"/>
        <v>7.8079166289264084</v>
      </c>
      <c r="O12" s="12">
        <v>16</v>
      </c>
      <c r="P12" s="12">
        <v>213</v>
      </c>
      <c r="Q12" s="16">
        <f t="shared" si="4"/>
        <v>7.5117370892018781E-2</v>
      </c>
      <c r="R12" s="12">
        <v>440</v>
      </c>
      <c r="S12" s="11">
        <f t="shared" si="5"/>
        <v>2460</v>
      </c>
      <c r="T12" s="13">
        <f t="shared" si="13"/>
        <v>0.17886178861788618</v>
      </c>
      <c r="U12" s="11">
        <f t="shared" si="6"/>
        <v>98</v>
      </c>
      <c r="V12" s="11">
        <f t="shared" si="7"/>
        <v>2460</v>
      </c>
      <c r="W12" s="16">
        <f t="shared" si="8"/>
        <v>3.9837398373983743E-2</v>
      </c>
      <c r="X12" s="6">
        <v>10</v>
      </c>
      <c r="Y12" s="11">
        <f t="shared" si="9"/>
        <v>2460</v>
      </c>
      <c r="Z12" s="14">
        <f t="shared" si="10"/>
        <v>0.40650406504065045</v>
      </c>
    </row>
    <row r="13" spans="1:26" x14ac:dyDescent="0.25">
      <c r="A13" s="9">
        <v>11</v>
      </c>
      <c r="B13" s="10" t="s">
        <v>32</v>
      </c>
      <c r="C13" s="12">
        <v>126</v>
      </c>
      <c r="D13" s="5">
        <v>3123</v>
      </c>
      <c r="E13" s="12">
        <v>110</v>
      </c>
      <c r="F13" s="16">
        <f t="shared" si="11"/>
        <v>0.126984126984127</v>
      </c>
      <c r="G13" s="12">
        <v>1</v>
      </c>
      <c r="H13" s="11">
        <f t="shared" si="0"/>
        <v>126</v>
      </c>
      <c r="I13" s="16">
        <f t="shared" si="1"/>
        <v>7.9365079365079361E-3</v>
      </c>
      <c r="J13" s="5">
        <v>55</v>
      </c>
      <c r="K13" s="5">
        <v>1429</v>
      </c>
      <c r="L13" s="16">
        <f t="shared" si="2"/>
        <v>3.8488453463960814</v>
      </c>
      <c r="M13" s="4">
        <f t="shared" si="3"/>
        <v>3123</v>
      </c>
      <c r="N13" s="28">
        <f t="shared" si="12"/>
        <v>8.0465493572830784</v>
      </c>
      <c r="O13" s="12">
        <v>8689</v>
      </c>
      <c r="P13" s="12">
        <v>248101</v>
      </c>
      <c r="Q13" s="16">
        <f t="shared" si="4"/>
        <v>3.5022027319519068E-2</v>
      </c>
      <c r="R13" s="12">
        <v>1204</v>
      </c>
      <c r="S13" s="11">
        <f t="shared" si="5"/>
        <v>3123</v>
      </c>
      <c r="T13" s="13">
        <f t="shared" si="13"/>
        <v>0.38552673711175151</v>
      </c>
      <c r="U13" s="11">
        <f t="shared" si="6"/>
        <v>110</v>
      </c>
      <c r="V13" s="11">
        <f>D13</f>
        <v>3123</v>
      </c>
      <c r="W13" s="16">
        <f t="shared" si="8"/>
        <v>3.5222542427153378E-2</v>
      </c>
      <c r="X13" s="5">
        <v>18</v>
      </c>
      <c r="Y13" s="11">
        <f>D13</f>
        <v>3123</v>
      </c>
      <c r="Z13" s="14">
        <f>(X13/Y13)*100</f>
        <v>0.57636887608069165</v>
      </c>
    </row>
    <row r="14" spans="1:26" x14ac:dyDescent="0.25">
      <c r="A14" s="15">
        <v>12</v>
      </c>
      <c r="B14" s="19" t="s">
        <v>55</v>
      </c>
      <c r="C14" s="12">
        <v>7702</v>
      </c>
      <c r="D14" s="5">
        <v>173253</v>
      </c>
      <c r="E14" s="12">
        <v>5200</v>
      </c>
      <c r="F14" s="16">
        <f t="shared" si="11"/>
        <v>0.32485068813295243</v>
      </c>
      <c r="G14" s="12">
        <v>480</v>
      </c>
      <c r="H14" s="11">
        <f t="shared" si="0"/>
        <v>7702</v>
      </c>
      <c r="I14" s="16">
        <f t="shared" si="1"/>
        <v>6.2321474941573619E-2</v>
      </c>
      <c r="J14" s="5">
        <v>159</v>
      </c>
      <c r="K14" s="5">
        <v>111809</v>
      </c>
      <c r="L14" s="16">
        <f t="shared" si="2"/>
        <v>0.14220679909488504</v>
      </c>
      <c r="M14" s="4">
        <f t="shared" si="3"/>
        <v>173253</v>
      </c>
      <c r="N14" s="28">
        <f t="shared" si="12"/>
        <v>12.062508232919544</v>
      </c>
      <c r="O14" s="12">
        <v>2732</v>
      </c>
      <c r="P14" s="12">
        <v>14803</v>
      </c>
      <c r="Q14" s="16">
        <f t="shared" si="4"/>
        <v>0.18455718435452273</v>
      </c>
      <c r="R14" s="12">
        <v>20775</v>
      </c>
      <c r="S14" s="11">
        <f t="shared" si="5"/>
        <v>173253</v>
      </c>
      <c r="T14" s="13">
        <f t="shared" si="13"/>
        <v>0.11991134352651903</v>
      </c>
      <c r="U14" s="11">
        <f t="shared" si="6"/>
        <v>5200</v>
      </c>
      <c r="V14" s="11">
        <f>D14</f>
        <v>173253</v>
      </c>
      <c r="W14" s="16">
        <f t="shared" si="8"/>
        <v>3.001391029303966E-2</v>
      </c>
      <c r="X14" s="5">
        <v>1861</v>
      </c>
      <c r="Y14" s="11">
        <f>D14</f>
        <v>173253</v>
      </c>
      <c r="Z14" s="14">
        <f>(X14/Y14)*100</f>
        <v>1.0741516741412847</v>
      </c>
    </row>
    <row r="15" spans="1:26" x14ac:dyDescent="0.25">
      <c r="A15" s="9">
        <v>13</v>
      </c>
      <c r="B15" s="19" t="s">
        <v>57</v>
      </c>
      <c r="C15" s="12">
        <v>29618</v>
      </c>
      <c r="D15" s="5">
        <v>837227</v>
      </c>
      <c r="E15" s="12">
        <v>54286</v>
      </c>
      <c r="F15" s="16">
        <f t="shared" si="11"/>
        <v>-0.83287190222162211</v>
      </c>
      <c r="G15" s="12">
        <v>137</v>
      </c>
      <c r="H15" s="11">
        <f t="shared" si="0"/>
        <v>29618</v>
      </c>
      <c r="I15" s="16">
        <f t="shared" si="1"/>
        <v>4.6255655344722806E-3</v>
      </c>
      <c r="J15" s="5">
        <v>31930</v>
      </c>
      <c r="K15" s="5">
        <v>466050</v>
      </c>
      <c r="L15" s="16">
        <f t="shared" si="2"/>
        <v>6.8511962235811605</v>
      </c>
      <c r="M15" s="4">
        <f t="shared" si="3"/>
        <v>837227</v>
      </c>
      <c r="N15" s="28">
        <f t="shared" si="12"/>
        <v>13.637850519392288</v>
      </c>
      <c r="O15" s="12">
        <v>12363</v>
      </c>
      <c r="P15" s="12">
        <v>77455</v>
      </c>
      <c r="Q15" s="16">
        <f t="shared" si="4"/>
        <v>0.15961526047382352</v>
      </c>
      <c r="R15" s="12">
        <v>139051</v>
      </c>
      <c r="S15" s="11">
        <f t="shared" si="5"/>
        <v>837227</v>
      </c>
      <c r="T15" s="13">
        <f t="shared" si="13"/>
        <v>0.16608518358820248</v>
      </c>
      <c r="U15" s="11">
        <f t="shared" si="6"/>
        <v>54286</v>
      </c>
      <c r="V15" s="11">
        <f>D15</f>
        <v>837227</v>
      </c>
      <c r="W15" s="16">
        <f t="shared" si="8"/>
        <v>6.4840240460472487E-2</v>
      </c>
      <c r="X15" s="5">
        <v>8737</v>
      </c>
      <c r="Y15" s="11">
        <f t="shared" ref="Y15:Y18" si="14">D15</f>
        <v>837227</v>
      </c>
      <c r="Z15" s="14">
        <f t="shared" ref="Z15:Z17" si="15">(X15/Y15)*100</f>
        <v>1.0435640513265816</v>
      </c>
    </row>
    <row r="16" spans="1:26" x14ac:dyDescent="0.25">
      <c r="A16" s="15">
        <v>14</v>
      </c>
      <c r="B16" s="10" t="s">
        <v>35</v>
      </c>
      <c r="C16" s="12">
        <v>52327</v>
      </c>
      <c r="D16" s="5">
        <v>1124701</v>
      </c>
      <c r="E16" s="12">
        <v>35014</v>
      </c>
      <c r="F16" s="16">
        <f t="shared" si="11"/>
        <v>0.33086169663844667</v>
      </c>
      <c r="G16" s="12">
        <v>12483</v>
      </c>
      <c r="H16" s="11">
        <f t="shared" si="0"/>
        <v>52327</v>
      </c>
      <c r="I16" s="16">
        <f t="shared" si="1"/>
        <v>0.23855753244023162</v>
      </c>
      <c r="J16" s="5">
        <v>1133</v>
      </c>
      <c r="K16" s="5">
        <v>678293</v>
      </c>
      <c r="L16" s="16">
        <f t="shared" si="2"/>
        <v>0.16703695895431619</v>
      </c>
      <c r="M16" s="4">
        <f t="shared" si="3"/>
        <v>1124701</v>
      </c>
      <c r="N16" s="28">
        <f t="shared" si="12"/>
        <v>13.933027780517707</v>
      </c>
      <c r="O16" s="12">
        <v>22281</v>
      </c>
      <c r="P16" s="12">
        <v>79502</v>
      </c>
      <c r="Q16" s="16">
        <f t="shared" si="4"/>
        <v>0.28025710045030311</v>
      </c>
      <c r="R16" s="12">
        <v>170006</v>
      </c>
      <c r="S16" s="11">
        <f t="shared" si="5"/>
        <v>1124701</v>
      </c>
      <c r="T16" s="13">
        <f t="shared" si="13"/>
        <v>0.15115661851460965</v>
      </c>
      <c r="U16" s="11">
        <f t="shared" si="6"/>
        <v>35014</v>
      </c>
      <c r="V16" s="11">
        <f t="shared" ref="V16:V37" si="16">D16</f>
        <v>1124701</v>
      </c>
      <c r="W16" s="16">
        <f t="shared" si="8"/>
        <v>3.113182970407246E-2</v>
      </c>
      <c r="X16" s="5">
        <v>21443</v>
      </c>
      <c r="Y16" s="11">
        <f t="shared" si="14"/>
        <v>1124701</v>
      </c>
      <c r="Z16" s="14">
        <f t="shared" si="15"/>
        <v>1.9065511633758661</v>
      </c>
    </row>
    <row r="17" spans="1:26" x14ac:dyDescent="0.25">
      <c r="A17" s="9">
        <v>15</v>
      </c>
      <c r="B17" s="10" t="s">
        <v>34</v>
      </c>
      <c r="C17" s="12">
        <v>229</v>
      </c>
      <c r="D17" s="5">
        <v>6055</v>
      </c>
      <c r="E17" s="12">
        <v>176</v>
      </c>
      <c r="F17" s="16">
        <f t="shared" si="11"/>
        <v>0.23144104803493443</v>
      </c>
      <c r="G17" s="12">
        <v>7</v>
      </c>
      <c r="H17" s="11">
        <f t="shared" ref="H17:H37" si="17">C17</f>
        <v>229</v>
      </c>
      <c r="I17" s="16">
        <f t="shared" ref="I17:I37" si="18">G17/H17</f>
        <v>3.0567685589519649E-2</v>
      </c>
      <c r="J17" s="5">
        <v>17</v>
      </c>
      <c r="K17" s="5">
        <v>4513</v>
      </c>
      <c r="L17" s="16">
        <f t="shared" si="2"/>
        <v>0.37668956348327054</v>
      </c>
      <c r="M17" s="4">
        <f t="shared" si="3"/>
        <v>6055</v>
      </c>
      <c r="N17" s="28">
        <f t="shared" si="12"/>
        <v>8.7086396559871933</v>
      </c>
      <c r="O17" s="12">
        <v>39</v>
      </c>
      <c r="P17" s="12">
        <v>496</v>
      </c>
      <c r="Q17" s="16">
        <f t="shared" si="4"/>
        <v>7.8629032258064516E-2</v>
      </c>
      <c r="R17" s="12">
        <v>1162</v>
      </c>
      <c r="S17" s="11">
        <f t="shared" si="5"/>
        <v>6055</v>
      </c>
      <c r="T17" s="13">
        <f t="shared" si="13"/>
        <v>0.19190751445086704</v>
      </c>
      <c r="U17" s="11">
        <f t="shared" si="6"/>
        <v>176</v>
      </c>
      <c r="V17" s="11">
        <f t="shared" si="16"/>
        <v>6055</v>
      </c>
      <c r="W17" s="16">
        <f t="shared" si="8"/>
        <v>2.906688687035508E-2</v>
      </c>
      <c r="X17" s="5">
        <v>69</v>
      </c>
      <c r="Y17" s="11">
        <f t="shared" si="14"/>
        <v>6055</v>
      </c>
      <c r="Z17" s="14">
        <f t="shared" si="15"/>
        <v>1.139554087530966</v>
      </c>
    </row>
    <row r="18" spans="1:26" x14ac:dyDescent="0.25">
      <c r="A18" s="15">
        <v>16</v>
      </c>
      <c r="B18" s="10" t="s">
        <v>45</v>
      </c>
      <c r="C18" s="12">
        <v>2600</v>
      </c>
      <c r="D18" s="5">
        <v>74746</v>
      </c>
      <c r="E18" s="12">
        <v>1746</v>
      </c>
      <c r="F18" s="16">
        <f t="shared" ref="F18:F37" si="19">((C18/D18)-(E18/D18))/(C18/D18)</f>
        <v>0.32846153846153853</v>
      </c>
      <c r="G18" s="12">
        <v>9726</v>
      </c>
      <c r="H18" s="11">
        <f t="shared" si="17"/>
        <v>2600</v>
      </c>
      <c r="I18" s="16">
        <f t="shared" si="18"/>
        <v>3.7407692307692306</v>
      </c>
      <c r="J18" s="5">
        <v>83</v>
      </c>
      <c r="K18" s="5">
        <v>55349</v>
      </c>
      <c r="L18" s="16">
        <f t="shared" ref="L18:L37" si="20">(J18/K18)*100</f>
        <v>0.14995754214168278</v>
      </c>
      <c r="M18" s="4">
        <f t="shared" si="3"/>
        <v>74746</v>
      </c>
      <c r="N18" s="28">
        <f t="shared" si="12"/>
        <v>11.221850978115445</v>
      </c>
      <c r="O18" s="12">
        <v>49</v>
      </c>
      <c r="P18" s="12">
        <v>6984</v>
      </c>
      <c r="Q18" s="16">
        <f t="shared" ref="Q18:Q37" si="21">O18/P18</f>
        <v>7.0160366552119132E-3</v>
      </c>
      <c r="R18" s="12">
        <v>8543</v>
      </c>
      <c r="S18" s="11">
        <f t="shared" ref="S18:S37" si="22">D18</f>
        <v>74746</v>
      </c>
      <c r="T18" s="13">
        <f t="shared" si="13"/>
        <v>0.11429374147111551</v>
      </c>
      <c r="U18" s="11">
        <f t="shared" si="6"/>
        <v>1746</v>
      </c>
      <c r="V18" s="11">
        <f t="shared" si="16"/>
        <v>74746</v>
      </c>
      <c r="W18" s="16">
        <f t="shared" si="8"/>
        <v>2.3359109517566156E-2</v>
      </c>
      <c r="X18" s="5">
        <v>675</v>
      </c>
      <c r="Y18" s="11">
        <f t="shared" si="14"/>
        <v>74746</v>
      </c>
      <c r="Z18" s="14">
        <f t="shared" ref="Z18:Z37" si="23">(X18/Y18)*100</f>
        <v>0.9030583576378669</v>
      </c>
    </row>
    <row r="19" spans="1:26" x14ac:dyDescent="0.25">
      <c r="A19" s="9">
        <v>17</v>
      </c>
      <c r="B19" s="10" t="s">
        <v>46</v>
      </c>
      <c r="C19" s="12">
        <v>3509</v>
      </c>
      <c r="D19" s="5">
        <v>82297</v>
      </c>
      <c r="E19" s="12">
        <v>4084</v>
      </c>
      <c r="F19" s="16">
        <f t="shared" si="19"/>
        <v>-0.16386434881732695</v>
      </c>
      <c r="G19" s="12">
        <v>1675</v>
      </c>
      <c r="H19" s="11">
        <f t="shared" si="17"/>
        <v>3509</v>
      </c>
      <c r="I19" s="16">
        <f t="shared" si="18"/>
        <v>0.4773439726417783</v>
      </c>
      <c r="J19" s="5">
        <v>1678</v>
      </c>
      <c r="K19" s="5">
        <v>34749</v>
      </c>
      <c r="L19" s="16">
        <f t="shared" si="20"/>
        <v>4.8289159400270512</v>
      </c>
      <c r="M19" s="4">
        <f t="shared" ref="M19:M37" si="24">D19</f>
        <v>82297</v>
      </c>
      <c r="N19" s="28">
        <f t="shared" si="12"/>
        <v>11.31808993399591</v>
      </c>
      <c r="O19" s="12">
        <v>2179</v>
      </c>
      <c r="P19" s="12">
        <v>6394</v>
      </c>
      <c r="Q19" s="16">
        <f t="shared" si="21"/>
        <v>0.34078823897403815</v>
      </c>
      <c r="R19" s="12">
        <v>13065</v>
      </c>
      <c r="S19" s="11">
        <f t="shared" si="22"/>
        <v>82297</v>
      </c>
      <c r="T19" s="13">
        <f t="shared" si="13"/>
        <v>0.15875426807781573</v>
      </c>
      <c r="U19" s="11">
        <f>E19</f>
        <v>4084</v>
      </c>
      <c r="V19" s="11">
        <f t="shared" si="16"/>
        <v>82297</v>
      </c>
      <c r="W19" s="16">
        <f t="shared" si="8"/>
        <v>4.9625138218890121E-2</v>
      </c>
      <c r="X19" s="5">
        <v>1300</v>
      </c>
      <c r="Y19" s="11">
        <f t="shared" ref="Y19:Y37" si="25">D19</f>
        <v>82297</v>
      </c>
      <c r="Z19" s="14">
        <f t="shared" si="23"/>
        <v>1.5796444584857283</v>
      </c>
    </row>
    <row r="20" spans="1:26" x14ac:dyDescent="0.25">
      <c r="A20" s="15">
        <v>18</v>
      </c>
      <c r="B20" s="10" t="s">
        <v>27</v>
      </c>
      <c r="C20" s="12">
        <v>717760</v>
      </c>
      <c r="D20" s="5">
        <v>11818</v>
      </c>
      <c r="E20" s="12">
        <v>485297</v>
      </c>
      <c r="F20" s="20">
        <f t="shared" si="19"/>
        <v>0.32387288230049044</v>
      </c>
      <c r="G20" s="12">
        <v>120540</v>
      </c>
      <c r="H20" s="11">
        <f t="shared" si="17"/>
        <v>717760</v>
      </c>
      <c r="I20" s="20">
        <f t="shared" si="18"/>
        <v>0.16793914400356666</v>
      </c>
      <c r="J20" s="8">
        <v>93</v>
      </c>
      <c r="K20" s="8">
        <v>6648</v>
      </c>
      <c r="L20" s="18">
        <f t="shared" si="20"/>
        <v>1.3989169675090252</v>
      </c>
      <c r="M20" s="4">
        <f t="shared" si="24"/>
        <v>11818</v>
      </c>
      <c r="N20" s="28">
        <f t="shared" si="12"/>
        <v>9.3773790719056205</v>
      </c>
      <c r="O20" s="12">
        <v>838</v>
      </c>
      <c r="P20" s="12">
        <v>1020</v>
      </c>
      <c r="Q20" s="18">
        <f t="shared" si="21"/>
        <v>0.82156862745098036</v>
      </c>
      <c r="R20" s="12">
        <v>3083</v>
      </c>
      <c r="S20" s="11">
        <f t="shared" si="22"/>
        <v>11818</v>
      </c>
      <c r="T20" s="13">
        <f t="shared" si="13"/>
        <v>0.26087324420375696</v>
      </c>
      <c r="U20" s="11">
        <v>485</v>
      </c>
      <c r="V20" s="11">
        <f t="shared" si="16"/>
        <v>11818</v>
      </c>
      <c r="W20" s="16">
        <f t="shared" si="8"/>
        <v>4.103909290912168E-2</v>
      </c>
      <c r="X20" s="6">
        <v>264</v>
      </c>
      <c r="Y20" s="11">
        <f t="shared" si="25"/>
        <v>11818</v>
      </c>
      <c r="Z20" s="14">
        <f t="shared" si="23"/>
        <v>2.2338805212387882</v>
      </c>
    </row>
    <row r="21" spans="1:26" x14ac:dyDescent="0.25">
      <c r="A21" s="9">
        <v>19</v>
      </c>
      <c r="B21" s="10" t="s">
        <v>23</v>
      </c>
      <c r="C21" s="12">
        <v>345</v>
      </c>
      <c r="D21" s="5">
        <v>10706</v>
      </c>
      <c r="E21" s="12">
        <v>537</v>
      </c>
      <c r="F21" s="20">
        <f t="shared" si="19"/>
        <v>-0.55652173913043457</v>
      </c>
      <c r="G21" s="12">
        <v>35</v>
      </c>
      <c r="H21" s="11">
        <f t="shared" si="17"/>
        <v>345</v>
      </c>
      <c r="I21" s="20">
        <f t="shared" si="18"/>
        <v>0.10144927536231885</v>
      </c>
      <c r="J21" s="8">
        <v>313</v>
      </c>
      <c r="K21" s="8">
        <v>6784</v>
      </c>
      <c r="L21" s="18">
        <f t="shared" si="20"/>
        <v>4.6137971698113205</v>
      </c>
      <c r="M21" s="4">
        <f t="shared" si="24"/>
        <v>10706</v>
      </c>
      <c r="N21" s="28">
        <f t="shared" si="12"/>
        <v>9.2785596109533266</v>
      </c>
      <c r="O21" s="12">
        <v>115</v>
      </c>
      <c r="P21" s="12">
        <v>1022</v>
      </c>
      <c r="Q21" s="18">
        <f t="shared" si="21"/>
        <v>0.11252446183953033</v>
      </c>
      <c r="R21" s="12">
        <v>1253</v>
      </c>
      <c r="S21" s="11">
        <f t="shared" si="22"/>
        <v>10706</v>
      </c>
      <c r="T21" s="13">
        <f t="shared" si="13"/>
        <v>0.11703717541565477</v>
      </c>
      <c r="U21" s="11">
        <f t="shared" ref="U21:U37" si="26">E21</f>
        <v>537</v>
      </c>
      <c r="V21" s="11">
        <f t="shared" si="16"/>
        <v>10706</v>
      </c>
      <c r="W21" s="16">
        <f t="shared" si="8"/>
        <v>5.0158789463852042E-2</v>
      </c>
      <c r="X21" s="6">
        <v>-685</v>
      </c>
      <c r="Y21" s="11">
        <f t="shared" si="25"/>
        <v>10706</v>
      </c>
      <c r="Z21" s="14">
        <f t="shared" si="23"/>
        <v>-6.3982813375677194</v>
      </c>
    </row>
    <row r="22" spans="1:26" x14ac:dyDescent="0.25">
      <c r="A22" s="15">
        <v>20</v>
      </c>
      <c r="B22" s="19" t="s">
        <v>54</v>
      </c>
      <c r="C22" s="12">
        <v>484</v>
      </c>
      <c r="D22" s="5">
        <v>17171</v>
      </c>
      <c r="E22" s="12">
        <v>553</v>
      </c>
      <c r="F22" s="16">
        <f t="shared" si="19"/>
        <v>-0.14256198347107435</v>
      </c>
      <c r="G22" s="12">
        <v>31</v>
      </c>
      <c r="H22" s="11">
        <f t="shared" si="17"/>
        <v>484</v>
      </c>
      <c r="I22" s="16">
        <f t="shared" si="18"/>
        <v>6.4049586776859499E-2</v>
      </c>
      <c r="J22" s="5">
        <v>168</v>
      </c>
      <c r="K22" s="5">
        <v>11282</v>
      </c>
      <c r="L22" s="16">
        <f t="shared" si="20"/>
        <v>1.4890976777167169</v>
      </c>
      <c r="M22" s="4">
        <f t="shared" si="24"/>
        <v>17171</v>
      </c>
      <c r="N22" s="28">
        <f t="shared" si="12"/>
        <v>9.750977193313803</v>
      </c>
      <c r="O22" s="12">
        <v>182</v>
      </c>
      <c r="P22" s="12">
        <v>1501</v>
      </c>
      <c r="Q22" s="16">
        <f t="shared" si="21"/>
        <v>0.12125249833444371</v>
      </c>
      <c r="R22" s="12">
        <v>1512</v>
      </c>
      <c r="S22" s="11">
        <f t="shared" si="22"/>
        <v>17171</v>
      </c>
      <c r="T22" s="13">
        <f t="shared" si="13"/>
        <v>8.8055442315532001E-2</v>
      </c>
      <c r="U22" s="11">
        <f t="shared" si="26"/>
        <v>553</v>
      </c>
      <c r="V22" s="11">
        <f t="shared" si="16"/>
        <v>17171</v>
      </c>
      <c r="W22" s="16">
        <f t="shared" si="8"/>
        <v>3.220546269873624E-2</v>
      </c>
      <c r="X22" s="5">
        <v>122</v>
      </c>
      <c r="Y22" s="11">
        <f t="shared" si="25"/>
        <v>17171</v>
      </c>
      <c r="Z22" s="14">
        <f t="shared" si="23"/>
        <v>0.7105002620697688</v>
      </c>
    </row>
    <row r="23" spans="1:26" x14ac:dyDescent="0.25">
      <c r="A23" s="9">
        <v>21</v>
      </c>
      <c r="B23" s="10" t="s">
        <v>48</v>
      </c>
      <c r="C23" s="12">
        <v>348</v>
      </c>
      <c r="D23" s="5">
        <v>11018</v>
      </c>
      <c r="E23" s="12">
        <v>337</v>
      </c>
      <c r="F23" s="16">
        <f t="shared" si="19"/>
        <v>3.1609195402298763E-2</v>
      </c>
      <c r="G23" s="12">
        <v>23</v>
      </c>
      <c r="H23" s="11">
        <f t="shared" si="17"/>
        <v>348</v>
      </c>
      <c r="I23" s="16">
        <f t="shared" si="18"/>
        <v>6.6091954022988508E-2</v>
      </c>
      <c r="J23" s="5">
        <v>0</v>
      </c>
      <c r="K23" s="5">
        <v>4864</v>
      </c>
      <c r="L23" s="16">
        <f t="shared" si="20"/>
        <v>0</v>
      </c>
      <c r="M23" s="4">
        <f t="shared" si="24"/>
        <v>11018</v>
      </c>
      <c r="N23" s="28">
        <f t="shared" si="12"/>
        <v>9.307285578032662</v>
      </c>
      <c r="O23" s="12">
        <v>40</v>
      </c>
      <c r="P23" s="12">
        <v>621</v>
      </c>
      <c r="Q23" s="16">
        <f t="shared" si="21"/>
        <v>6.4412238325281798E-2</v>
      </c>
      <c r="R23" s="12">
        <v>1392</v>
      </c>
      <c r="S23" s="11">
        <f t="shared" si="22"/>
        <v>11018</v>
      </c>
      <c r="T23" s="13">
        <f t="shared" si="13"/>
        <v>0.12633871846070066</v>
      </c>
      <c r="U23" s="11">
        <f t="shared" si="26"/>
        <v>337</v>
      </c>
      <c r="V23" s="11">
        <f t="shared" si="16"/>
        <v>11018</v>
      </c>
      <c r="W23" s="16">
        <f t="shared" si="8"/>
        <v>3.0586313305500091E-2</v>
      </c>
      <c r="X23" s="5">
        <v>35</v>
      </c>
      <c r="Y23" s="11">
        <f t="shared" si="25"/>
        <v>11018</v>
      </c>
      <c r="Z23" s="14">
        <f t="shared" si="23"/>
        <v>0.31766200762388819</v>
      </c>
    </row>
    <row r="24" spans="1:26" x14ac:dyDescent="0.25">
      <c r="A24" s="15">
        <v>22</v>
      </c>
      <c r="B24" s="10" t="s">
        <v>28</v>
      </c>
      <c r="C24" s="12">
        <v>31938</v>
      </c>
      <c r="D24" s="5">
        <v>709330</v>
      </c>
      <c r="E24" s="12">
        <v>20863</v>
      </c>
      <c r="F24" s="20">
        <f t="shared" si="19"/>
        <v>0.34676560836620957</v>
      </c>
      <c r="G24" s="12">
        <v>7314</v>
      </c>
      <c r="H24" s="11">
        <f t="shared" si="17"/>
        <v>31938</v>
      </c>
      <c r="I24" s="20">
        <f t="shared" si="18"/>
        <v>0.22900619951155363</v>
      </c>
      <c r="J24" s="8">
        <v>287</v>
      </c>
      <c r="K24" s="8">
        <v>426790</v>
      </c>
      <c r="L24" s="18">
        <f t="shared" si="20"/>
        <v>6.7246186649171716E-2</v>
      </c>
      <c r="M24" s="4">
        <f t="shared" si="24"/>
        <v>709330</v>
      </c>
      <c r="N24" s="28">
        <f t="shared" si="12"/>
        <v>13.4720761415164</v>
      </c>
      <c r="O24" s="12">
        <v>11507</v>
      </c>
      <c r="P24" s="12">
        <v>48178</v>
      </c>
      <c r="Q24" s="18">
        <f t="shared" si="21"/>
        <v>0.23884345551911662</v>
      </c>
      <c r="R24" s="12">
        <v>100903</v>
      </c>
      <c r="S24" s="11">
        <f t="shared" si="22"/>
        <v>709330</v>
      </c>
      <c r="T24" s="13">
        <f t="shared" si="13"/>
        <v>0.14225113839820677</v>
      </c>
      <c r="U24" s="11">
        <f t="shared" si="26"/>
        <v>20863</v>
      </c>
      <c r="V24" s="11">
        <f t="shared" si="16"/>
        <v>709330</v>
      </c>
      <c r="W24" s="16">
        <f t="shared" si="8"/>
        <v>2.941226227566859E-2</v>
      </c>
      <c r="X24" s="6">
        <v>13771</v>
      </c>
      <c r="Y24" s="11">
        <f t="shared" si="25"/>
        <v>709330</v>
      </c>
      <c r="Z24" s="14">
        <f t="shared" si="23"/>
        <v>1.941409499104789</v>
      </c>
    </row>
    <row r="25" spans="1:26" x14ac:dyDescent="0.25">
      <c r="A25" s="9">
        <v>23</v>
      </c>
      <c r="B25" s="10" t="s">
        <v>47</v>
      </c>
      <c r="C25" s="12">
        <v>6039</v>
      </c>
      <c r="D25" s="5">
        <v>153774</v>
      </c>
      <c r="E25" s="12">
        <v>3363</v>
      </c>
      <c r="F25" s="16">
        <f t="shared" si="19"/>
        <v>0.44311972180824638</v>
      </c>
      <c r="G25" s="12">
        <v>875</v>
      </c>
      <c r="H25" s="11">
        <f t="shared" si="17"/>
        <v>6039</v>
      </c>
      <c r="I25" s="16">
        <f t="shared" si="18"/>
        <v>0.1448915383341613</v>
      </c>
      <c r="J25" s="5">
        <v>0</v>
      </c>
      <c r="K25" s="5">
        <v>102190</v>
      </c>
      <c r="L25" s="16">
        <f t="shared" si="20"/>
        <v>0</v>
      </c>
      <c r="M25" s="4">
        <f t="shared" si="24"/>
        <v>153774</v>
      </c>
      <c r="N25" s="28">
        <f t="shared" si="12"/>
        <v>11.943239271047783</v>
      </c>
      <c r="O25" s="12">
        <v>1513</v>
      </c>
      <c r="P25" s="12">
        <v>11037</v>
      </c>
      <c r="Q25" s="16">
        <f t="shared" si="21"/>
        <v>0.13708435263205582</v>
      </c>
      <c r="R25" s="12">
        <v>21784</v>
      </c>
      <c r="S25" s="11">
        <f t="shared" si="22"/>
        <v>153774</v>
      </c>
      <c r="T25" s="13">
        <f t="shared" si="13"/>
        <v>0.14166243968421188</v>
      </c>
      <c r="U25" s="11">
        <f t="shared" si="26"/>
        <v>3363</v>
      </c>
      <c r="V25" s="11">
        <f t="shared" si="16"/>
        <v>153774</v>
      </c>
      <c r="W25" s="16">
        <f t="shared" si="8"/>
        <v>2.1869756915993601E-2</v>
      </c>
      <c r="X25" s="5">
        <v>2176</v>
      </c>
      <c r="Y25" s="11">
        <f t="shared" si="25"/>
        <v>153774</v>
      </c>
      <c r="Z25" s="14">
        <f t="shared" si="23"/>
        <v>1.4150636648588188</v>
      </c>
    </row>
    <row r="26" spans="1:26" x14ac:dyDescent="0.25">
      <c r="A26" s="15">
        <v>24</v>
      </c>
      <c r="B26" s="10" t="s">
        <v>40</v>
      </c>
      <c r="C26" s="12">
        <v>118</v>
      </c>
      <c r="D26" s="5">
        <v>4487</v>
      </c>
      <c r="E26" s="12">
        <v>163</v>
      </c>
      <c r="F26" s="16">
        <f t="shared" si="19"/>
        <v>-0.38135593220338981</v>
      </c>
      <c r="G26" s="12">
        <v>8</v>
      </c>
      <c r="H26" s="11">
        <f t="shared" si="17"/>
        <v>118</v>
      </c>
      <c r="I26" s="16">
        <f t="shared" si="18"/>
        <v>6.7796610169491525E-2</v>
      </c>
      <c r="J26" s="5">
        <v>169</v>
      </c>
      <c r="K26" s="5">
        <v>2102</v>
      </c>
      <c r="L26" s="16">
        <f t="shared" si="20"/>
        <v>8.0399619410085634</v>
      </c>
      <c r="M26" s="4">
        <f t="shared" si="24"/>
        <v>4487</v>
      </c>
      <c r="N26" s="28">
        <f t="shared" si="12"/>
        <v>8.4089396059759842</v>
      </c>
      <c r="O26" s="12">
        <v>14408</v>
      </c>
      <c r="P26" s="12">
        <v>298694</v>
      </c>
      <c r="Q26" s="16">
        <f t="shared" si="21"/>
        <v>4.8236656913095005E-2</v>
      </c>
      <c r="R26" s="12">
        <v>1121</v>
      </c>
      <c r="S26" s="11">
        <f t="shared" si="22"/>
        <v>4487</v>
      </c>
      <c r="T26" s="13">
        <f t="shared" si="13"/>
        <v>0.24983285045687542</v>
      </c>
      <c r="U26" s="11">
        <f t="shared" si="26"/>
        <v>163</v>
      </c>
      <c r="V26" s="11">
        <f t="shared" si="16"/>
        <v>4487</v>
      </c>
      <c r="W26" s="16">
        <f t="shared" si="8"/>
        <v>3.632716737240918E-2</v>
      </c>
      <c r="X26" s="5">
        <v>-127</v>
      </c>
      <c r="Y26" s="11">
        <f t="shared" si="25"/>
        <v>4487</v>
      </c>
      <c r="Z26" s="14">
        <f t="shared" si="23"/>
        <v>-2.8303989302429238</v>
      </c>
    </row>
    <row r="27" spans="1:26" x14ac:dyDescent="0.25">
      <c r="A27" s="9">
        <v>25</v>
      </c>
      <c r="B27" s="10" t="s">
        <v>49</v>
      </c>
      <c r="C27" s="12">
        <v>8651</v>
      </c>
      <c r="D27" s="5">
        <v>213542</v>
      </c>
      <c r="E27" s="12">
        <v>4736</v>
      </c>
      <c r="F27" s="16">
        <f t="shared" si="19"/>
        <v>0.45254883828459141</v>
      </c>
      <c r="G27" s="12">
        <v>142</v>
      </c>
      <c r="H27" s="11">
        <f t="shared" si="17"/>
        <v>8651</v>
      </c>
      <c r="I27" s="16">
        <f t="shared" si="18"/>
        <v>1.6414287365622473E-2</v>
      </c>
      <c r="J27" s="5">
        <v>459</v>
      </c>
      <c r="K27" s="5">
        <v>128652</v>
      </c>
      <c r="L27" s="16">
        <f>(J27/K27)*100</f>
        <v>0.35677642011006439</v>
      </c>
      <c r="M27" s="4">
        <f t="shared" si="24"/>
        <v>213542</v>
      </c>
      <c r="N27" s="28">
        <f t="shared" si="12"/>
        <v>12.271588813615192</v>
      </c>
      <c r="O27" s="12">
        <v>1546</v>
      </c>
      <c r="P27" s="12">
        <v>17483</v>
      </c>
      <c r="Q27" s="16">
        <f t="shared" si="21"/>
        <v>8.8428759366241491E-2</v>
      </c>
      <c r="R27" s="12">
        <v>36289</v>
      </c>
      <c r="S27" s="11">
        <f t="shared" si="22"/>
        <v>213542</v>
      </c>
      <c r="T27" s="13">
        <f t="shared" si="13"/>
        <v>0.16993846643751581</v>
      </c>
      <c r="U27" s="11">
        <f t="shared" si="26"/>
        <v>4736</v>
      </c>
      <c r="V27" s="11">
        <f t="shared" si="16"/>
        <v>213542</v>
      </c>
      <c r="W27" s="16">
        <f t="shared" si="8"/>
        <v>2.2178306843618587E-2</v>
      </c>
      <c r="X27" s="5">
        <v>2008</v>
      </c>
      <c r="Y27" s="11">
        <f t="shared" si="25"/>
        <v>213542</v>
      </c>
      <c r="Z27" s="14">
        <f t="shared" si="23"/>
        <v>0.94033023948450423</v>
      </c>
    </row>
    <row r="28" spans="1:26" x14ac:dyDescent="0.25">
      <c r="A28" s="15">
        <v>26</v>
      </c>
      <c r="B28" s="10" t="s">
        <v>38</v>
      </c>
      <c r="C28" s="12">
        <v>5224</v>
      </c>
      <c r="D28" s="5">
        <v>148328</v>
      </c>
      <c r="E28" s="12">
        <v>4502</v>
      </c>
      <c r="F28" s="16">
        <f t="shared" si="19"/>
        <v>0.13820826952526796</v>
      </c>
      <c r="G28" s="12">
        <v>1233</v>
      </c>
      <c r="H28" s="11">
        <f t="shared" si="17"/>
        <v>5224</v>
      </c>
      <c r="I28" s="16">
        <f t="shared" si="18"/>
        <v>0.2360260336906585</v>
      </c>
      <c r="J28" s="5">
        <v>730</v>
      </c>
      <c r="K28" s="5">
        <v>90021</v>
      </c>
      <c r="L28" s="16">
        <f t="shared" si="20"/>
        <v>0.8109218960020439</v>
      </c>
      <c r="M28" s="4">
        <f t="shared" si="24"/>
        <v>148328</v>
      </c>
      <c r="N28" s="28">
        <f t="shared" si="12"/>
        <v>11.90718131677769</v>
      </c>
      <c r="O28" s="12">
        <v>8580</v>
      </c>
      <c r="P28" s="12">
        <v>11198</v>
      </c>
      <c r="Q28" s="16">
        <f t="shared" si="21"/>
        <v>0.76620825147347738</v>
      </c>
      <c r="R28" s="12">
        <v>21511</v>
      </c>
      <c r="S28" s="11">
        <f t="shared" si="22"/>
        <v>148328</v>
      </c>
      <c r="T28" s="13">
        <f t="shared" si="13"/>
        <v>0.14502319184510004</v>
      </c>
      <c r="U28" s="11">
        <f t="shared" si="26"/>
        <v>4502</v>
      </c>
      <c r="V28" s="11">
        <f t="shared" si="16"/>
        <v>148328</v>
      </c>
      <c r="W28" s="16">
        <f t="shared" si="8"/>
        <v>3.0351653093144922E-2</v>
      </c>
      <c r="X28" s="5">
        <v>748</v>
      </c>
      <c r="Y28" s="11">
        <f t="shared" si="25"/>
        <v>148328</v>
      </c>
      <c r="Z28" s="14">
        <f t="shared" si="23"/>
        <v>0.50428779461733453</v>
      </c>
    </row>
    <row r="29" spans="1:26" x14ac:dyDescent="0.25">
      <c r="A29" s="9">
        <v>27</v>
      </c>
      <c r="B29" s="10" t="s">
        <v>51</v>
      </c>
      <c r="C29" s="12">
        <v>185</v>
      </c>
      <c r="D29" s="5">
        <v>7659</v>
      </c>
      <c r="E29" s="12">
        <v>343</v>
      </c>
      <c r="F29" s="16">
        <f t="shared" si="19"/>
        <v>-0.85405405405405399</v>
      </c>
      <c r="G29" s="12">
        <v>9</v>
      </c>
      <c r="H29" s="11">
        <f t="shared" si="17"/>
        <v>185</v>
      </c>
      <c r="I29" s="16">
        <f t="shared" si="18"/>
        <v>4.8648648648648651E-2</v>
      </c>
      <c r="J29" s="5">
        <v>99</v>
      </c>
      <c r="K29" s="5">
        <v>4986</v>
      </c>
      <c r="L29" s="16">
        <f t="shared" si="20"/>
        <v>1.9855595667870036</v>
      </c>
      <c r="M29" s="4">
        <f t="shared" si="24"/>
        <v>7659</v>
      </c>
      <c r="N29" s="28">
        <f t="shared" si="12"/>
        <v>8.9436367059095936</v>
      </c>
      <c r="O29" s="12">
        <v>244</v>
      </c>
      <c r="P29" s="12">
        <v>529</v>
      </c>
      <c r="Q29" s="16">
        <f t="shared" si="21"/>
        <v>0.46124763705103972</v>
      </c>
      <c r="R29" s="12">
        <v>788</v>
      </c>
      <c r="S29" s="11">
        <f t="shared" si="22"/>
        <v>7659</v>
      </c>
      <c r="T29" s="13">
        <f t="shared" si="13"/>
        <v>0.10288549418984201</v>
      </c>
      <c r="U29" s="11">
        <f t="shared" si="26"/>
        <v>343</v>
      </c>
      <c r="V29" s="11">
        <f t="shared" si="16"/>
        <v>7659</v>
      </c>
      <c r="W29" s="16">
        <f t="shared" si="8"/>
        <v>4.4783914349131738E-2</v>
      </c>
      <c r="X29" s="5">
        <v>-76</v>
      </c>
      <c r="Y29" s="11">
        <f t="shared" si="25"/>
        <v>7659</v>
      </c>
      <c r="Z29" s="14">
        <f t="shared" si="23"/>
        <v>-0.99229664447055743</v>
      </c>
    </row>
    <row r="30" spans="1:26" x14ac:dyDescent="0.25">
      <c r="A30" s="15">
        <v>28</v>
      </c>
      <c r="B30" s="10" t="s">
        <v>33</v>
      </c>
      <c r="C30" s="12">
        <v>249</v>
      </c>
      <c r="D30" s="5">
        <v>24635</v>
      </c>
      <c r="E30" s="12">
        <v>1712</v>
      </c>
      <c r="F30" s="16">
        <f t="shared" si="19"/>
        <v>-5.8755020080321287</v>
      </c>
      <c r="G30" s="12">
        <v>96</v>
      </c>
      <c r="H30" s="11">
        <f t="shared" si="17"/>
        <v>249</v>
      </c>
      <c r="I30" s="16">
        <f t="shared" si="18"/>
        <v>0.38554216867469882</v>
      </c>
      <c r="J30" s="5">
        <v>99</v>
      </c>
      <c r="K30" s="5">
        <v>13543</v>
      </c>
      <c r="L30" s="16">
        <f t="shared" si="20"/>
        <v>0.73100494720519826</v>
      </c>
      <c r="M30" s="4">
        <f t="shared" si="24"/>
        <v>24635</v>
      </c>
      <c r="N30" s="28">
        <f t="shared" si="12"/>
        <v>10.111923474978063</v>
      </c>
      <c r="O30" s="12">
        <v>515</v>
      </c>
      <c r="P30" s="12">
        <v>1644</v>
      </c>
      <c r="Q30" s="16">
        <f t="shared" si="21"/>
        <v>0.31326034063260338</v>
      </c>
      <c r="R30" s="12">
        <v>3990</v>
      </c>
      <c r="S30" s="11">
        <f t="shared" si="22"/>
        <v>24635</v>
      </c>
      <c r="T30" s="13">
        <f t="shared" si="13"/>
        <v>0.16196468439212502</v>
      </c>
      <c r="U30" s="11">
        <f t="shared" si="26"/>
        <v>1712</v>
      </c>
      <c r="V30" s="11">
        <f t="shared" si="16"/>
        <v>24635</v>
      </c>
      <c r="W30" s="16">
        <f t="shared" si="8"/>
        <v>6.9494621473513291E-2</v>
      </c>
      <c r="X30" s="5">
        <v>-790</v>
      </c>
      <c r="Y30" s="11">
        <f t="shared" si="25"/>
        <v>24635</v>
      </c>
      <c r="Z30" s="14">
        <f t="shared" si="23"/>
        <v>-3.2068195656586163</v>
      </c>
    </row>
    <row r="31" spans="1:26" x14ac:dyDescent="0.25">
      <c r="A31" s="9">
        <v>29</v>
      </c>
      <c r="B31" s="10" t="s">
        <v>29</v>
      </c>
      <c r="C31" s="12">
        <v>73005</v>
      </c>
      <c r="D31" s="5">
        <v>1126248</v>
      </c>
      <c r="E31" s="12">
        <v>38442</v>
      </c>
      <c r="F31" s="20">
        <f t="shared" si="19"/>
        <v>0.47343332648448738</v>
      </c>
      <c r="G31" s="12">
        <v>10442</v>
      </c>
      <c r="H31" s="11">
        <f t="shared" si="17"/>
        <v>73005</v>
      </c>
      <c r="I31" s="20">
        <f t="shared" si="18"/>
        <v>0.14303129922608041</v>
      </c>
      <c r="J31" s="8">
        <v>5217</v>
      </c>
      <c r="K31" s="8">
        <v>718983</v>
      </c>
      <c r="L31" s="18">
        <f t="shared" si="20"/>
        <v>0.72560825499351167</v>
      </c>
      <c r="M31" s="4">
        <f t="shared" si="24"/>
        <v>1126248</v>
      </c>
      <c r="N31" s="28">
        <f t="shared" si="12"/>
        <v>13.934402312098447</v>
      </c>
      <c r="O31" s="12">
        <v>19091</v>
      </c>
      <c r="P31" s="12">
        <v>102899</v>
      </c>
      <c r="Q31" s="18">
        <f t="shared" si="21"/>
        <v>0.18553144345426098</v>
      </c>
      <c r="R31" s="12">
        <v>167347</v>
      </c>
      <c r="S31" s="11">
        <f t="shared" si="22"/>
        <v>1126248</v>
      </c>
      <c r="T31" s="13">
        <f t="shared" si="13"/>
        <v>0.14858805520631335</v>
      </c>
      <c r="U31" s="11">
        <f t="shared" si="26"/>
        <v>38442</v>
      </c>
      <c r="V31" s="11">
        <f t="shared" si="16"/>
        <v>1126248</v>
      </c>
      <c r="W31" s="16">
        <f t="shared" si="8"/>
        <v>3.4132802011635092E-2</v>
      </c>
      <c r="X31" s="6">
        <v>29044</v>
      </c>
      <c r="Y31" s="11">
        <f t="shared" si="25"/>
        <v>1126248</v>
      </c>
      <c r="Z31" s="14">
        <f t="shared" si="23"/>
        <v>2.5788281089067415</v>
      </c>
    </row>
    <row r="32" spans="1:26" x14ac:dyDescent="0.25">
      <c r="A32" s="15">
        <v>30</v>
      </c>
      <c r="B32" s="10" t="s">
        <v>21</v>
      </c>
      <c r="C32" s="12">
        <v>503</v>
      </c>
      <c r="D32" s="5">
        <v>16325</v>
      </c>
      <c r="E32" s="12">
        <v>240</v>
      </c>
      <c r="F32" s="20">
        <f t="shared" si="19"/>
        <v>0.52286282306163034</v>
      </c>
      <c r="G32" s="12">
        <v>15</v>
      </c>
      <c r="H32" s="11">
        <f t="shared" si="17"/>
        <v>503</v>
      </c>
      <c r="I32" s="20">
        <f t="shared" si="18"/>
        <v>2.982107355864811E-2</v>
      </c>
      <c r="J32" s="8">
        <v>150</v>
      </c>
      <c r="K32" s="8">
        <v>10621</v>
      </c>
      <c r="L32" s="18">
        <f t="shared" si="20"/>
        <v>1.4122963939365409</v>
      </c>
      <c r="M32" s="4">
        <f t="shared" si="24"/>
        <v>16325</v>
      </c>
      <c r="N32" s="28">
        <f t="shared" si="12"/>
        <v>9.700452954144632</v>
      </c>
      <c r="O32" s="12">
        <v>55</v>
      </c>
      <c r="P32" s="12">
        <v>1252</v>
      </c>
      <c r="Q32" s="18">
        <f t="shared" si="21"/>
        <v>4.3929712460063899E-2</v>
      </c>
      <c r="R32" s="12">
        <v>3111</v>
      </c>
      <c r="S32" s="11">
        <f t="shared" si="22"/>
        <v>16325</v>
      </c>
      <c r="T32" s="13">
        <f t="shared" si="13"/>
        <v>0.1905666156202144</v>
      </c>
      <c r="U32" s="11">
        <f t="shared" si="26"/>
        <v>240</v>
      </c>
      <c r="V32" s="11">
        <f t="shared" si="16"/>
        <v>16325</v>
      </c>
      <c r="W32" s="16">
        <f t="shared" si="8"/>
        <v>1.4701378254211332E-2</v>
      </c>
      <c r="X32" s="6">
        <v>140</v>
      </c>
      <c r="Y32" s="11">
        <f t="shared" si="25"/>
        <v>16325</v>
      </c>
      <c r="Z32" s="14">
        <f t="shared" si="23"/>
        <v>0.85758039816232778</v>
      </c>
    </row>
    <row r="33" spans="1:26" x14ac:dyDescent="0.25">
      <c r="A33" s="9">
        <v>31</v>
      </c>
      <c r="B33" s="10" t="s">
        <v>39</v>
      </c>
      <c r="C33" s="12">
        <v>1925</v>
      </c>
      <c r="D33" s="5">
        <v>30404</v>
      </c>
      <c r="E33" s="12">
        <v>2058</v>
      </c>
      <c r="F33" s="16">
        <f t="shared" si="19"/>
        <v>-6.9090909090909203E-2</v>
      </c>
      <c r="G33" s="12">
        <v>478</v>
      </c>
      <c r="H33" s="11">
        <f t="shared" si="17"/>
        <v>1925</v>
      </c>
      <c r="I33" s="16">
        <f t="shared" si="18"/>
        <v>0.24831168831168832</v>
      </c>
      <c r="J33" s="5">
        <v>455</v>
      </c>
      <c r="K33" s="5">
        <v>18365</v>
      </c>
      <c r="L33" s="16">
        <f t="shared" si="20"/>
        <v>2.477538796624013</v>
      </c>
      <c r="M33" s="4">
        <f t="shared" si="24"/>
        <v>30404</v>
      </c>
      <c r="N33" s="28">
        <f t="shared" si="12"/>
        <v>10.322329457685932</v>
      </c>
      <c r="O33" s="12">
        <v>2465</v>
      </c>
      <c r="P33" s="12">
        <v>3107</v>
      </c>
      <c r="Q33" s="16">
        <f t="shared" si="21"/>
        <v>0.79336981010621177</v>
      </c>
      <c r="R33" s="12">
        <v>4844</v>
      </c>
      <c r="S33" s="11">
        <f t="shared" si="22"/>
        <v>30404</v>
      </c>
      <c r="T33" s="13">
        <f t="shared" si="13"/>
        <v>0.15932114195500591</v>
      </c>
      <c r="U33" s="11">
        <f t="shared" si="26"/>
        <v>2058</v>
      </c>
      <c r="V33" s="11">
        <f t="shared" si="16"/>
        <v>30404</v>
      </c>
      <c r="W33" s="16">
        <f t="shared" si="8"/>
        <v>6.7688462044467837E-2</v>
      </c>
      <c r="X33" s="5">
        <v>319</v>
      </c>
      <c r="Y33" s="11">
        <f t="shared" si="25"/>
        <v>30404</v>
      </c>
      <c r="Z33" s="14">
        <f t="shared" si="23"/>
        <v>1.0492040520984081</v>
      </c>
    </row>
    <row r="34" spans="1:26" x14ac:dyDescent="0.25">
      <c r="A34" s="15">
        <v>32</v>
      </c>
      <c r="B34" s="10" t="s">
        <v>30</v>
      </c>
      <c r="C34" s="12">
        <v>9341</v>
      </c>
      <c r="D34" s="5">
        <v>261365</v>
      </c>
      <c r="E34" s="12">
        <v>6171</v>
      </c>
      <c r="F34" s="16">
        <f t="shared" si="19"/>
        <v>0.33936409378010918</v>
      </c>
      <c r="G34" s="12">
        <v>311</v>
      </c>
      <c r="H34" s="11">
        <f t="shared" si="17"/>
        <v>9341</v>
      </c>
      <c r="I34" s="16">
        <f t="shared" si="18"/>
        <v>3.3294079862969707E-2</v>
      </c>
      <c r="J34" s="5">
        <v>3132</v>
      </c>
      <c r="K34" s="5">
        <v>178978</v>
      </c>
      <c r="L34" s="16">
        <f t="shared" si="20"/>
        <v>1.7499357462928404</v>
      </c>
      <c r="M34" s="4">
        <f t="shared" si="24"/>
        <v>261365</v>
      </c>
      <c r="N34" s="28">
        <f t="shared" si="12"/>
        <v>12.473673176792911</v>
      </c>
      <c r="O34" s="12">
        <v>1606</v>
      </c>
      <c r="P34" s="12">
        <v>19272</v>
      </c>
      <c r="Q34" s="16">
        <f t="shared" si="21"/>
        <v>8.3333333333333329E-2</v>
      </c>
      <c r="R34" s="12">
        <v>21663</v>
      </c>
      <c r="S34" s="11">
        <f t="shared" si="22"/>
        <v>261365</v>
      </c>
      <c r="T34" s="13">
        <f t="shared" si="13"/>
        <v>8.2884089300403654E-2</v>
      </c>
      <c r="U34" s="11">
        <f t="shared" si="26"/>
        <v>6171</v>
      </c>
      <c r="V34" s="11">
        <f t="shared" si="16"/>
        <v>261365</v>
      </c>
      <c r="W34" s="16">
        <f t="shared" si="8"/>
        <v>2.361065942264649E-2</v>
      </c>
      <c r="X34" s="5">
        <v>3027</v>
      </c>
      <c r="Y34" s="11">
        <f t="shared" si="25"/>
        <v>261365</v>
      </c>
      <c r="Z34" s="14">
        <f t="shared" si="23"/>
        <v>1.1581504792148911</v>
      </c>
    </row>
    <row r="35" spans="1:26" x14ac:dyDescent="0.25">
      <c r="A35" s="9">
        <v>33</v>
      </c>
      <c r="B35" s="10" t="s">
        <v>41</v>
      </c>
      <c r="C35" s="12">
        <v>9522</v>
      </c>
      <c r="D35" s="5">
        <v>95490</v>
      </c>
      <c r="E35" s="12">
        <v>8013</v>
      </c>
      <c r="F35" s="16">
        <f t="shared" si="19"/>
        <v>0.15847511027095149</v>
      </c>
      <c r="G35" s="12">
        <v>640</v>
      </c>
      <c r="H35" s="11">
        <f t="shared" si="17"/>
        <v>9522</v>
      </c>
      <c r="I35" s="16">
        <f t="shared" si="18"/>
        <v>6.7212770426381019E-2</v>
      </c>
      <c r="J35" s="5">
        <v>181</v>
      </c>
      <c r="K35" s="5">
        <v>65307</v>
      </c>
      <c r="L35" s="16">
        <f t="shared" si="20"/>
        <v>0.27715252576293503</v>
      </c>
      <c r="M35" s="4">
        <f t="shared" si="24"/>
        <v>95490</v>
      </c>
      <c r="N35" s="28">
        <f t="shared" si="12"/>
        <v>11.466776808944248</v>
      </c>
      <c r="O35" s="12">
        <v>470</v>
      </c>
      <c r="P35" s="12">
        <v>14046</v>
      </c>
      <c r="Q35" s="16">
        <f t="shared" si="21"/>
        <v>3.3461483696426028E-2</v>
      </c>
      <c r="R35" s="12">
        <v>17201</v>
      </c>
      <c r="S35" s="11">
        <f t="shared" si="22"/>
        <v>95490</v>
      </c>
      <c r="T35" s="13">
        <f t="shared" si="13"/>
        <v>0.18013404544978531</v>
      </c>
      <c r="U35" s="11">
        <f t="shared" si="26"/>
        <v>8013</v>
      </c>
      <c r="V35" s="11">
        <f t="shared" si="16"/>
        <v>95490</v>
      </c>
      <c r="W35" s="16">
        <f t="shared" si="8"/>
        <v>8.3914546025761858E-2</v>
      </c>
      <c r="X35" s="5">
        <v>1422</v>
      </c>
      <c r="Y35" s="11">
        <f t="shared" si="25"/>
        <v>95490</v>
      </c>
      <c r="Z35" s="14">
        <f t="shared" si="23"/>
        <v>1.4891611687087654</v>
      </c>
    </row>
    <row r="36" spans="1:26" x14ac:dyDescent="0.25">
      <c r="A36" s="15">
        <v>34</v>
      </c>
      <c r="B36" s="10" t="s">
        <v>42</v>
      </c>
      <c r="C36" s="12">
        <v>458</v>
      </c>
      <c r="D36" s="5">
        <v>28826</v>
      </c>
      <c r="E36" s="12">
        <v>736</v>
      </c>
      <c r="F36" s="16">
        <f t="shared" si="19"/>
        <v>-0.60698689956331875</v>
      </c>
      <c r="G36" s="12">
        <v>22</v>
      </c>
      <c r="H36" s="11">
        <f t="shared" si="17"/>
        <v>458</v>
      </c>
      <c r="I36" s="16">
        <f t="shared" si="18"/>
        <v>4.8034934497816595E-2</v>
      </c>
      <c r="J36" s="5">
        <v>424</v>
      </c>
      <c r="K36" s="5">
        <v>15577</v>
      </c>
      <c r="L36" s="16">
        <f t="shared" si="20"/>
        <v>2.7219618668549788</v>
      </c>
      <c r="M36" s="4">
        <f t="shared" si="24"/>
        <v>28826</v>
      </c>
      <c r="N36" s="28">
        <f t="shared" si="12"/>
        <v>10.269033036643048</v>
      </c>
      <c r="O36" s="12">
        <v>417</v>
      </c>
      <c r="P36" s="12">
        <v>2293</v>
      </c>
      <c r="Q36" s="16">
        <f t="shared" si="21"/>
        <v>0.18185782817269952</v>
      </c>
      <c r="R36" s="12">
        <v>2846</v>
      </c>
      <c r="S36" s="11">
        <f t="shared" si="22"/>
        <v>28826</v>
      </c>
      <c r="T36" s="13">
        <f t="shared" si="13"/>
        <v>9.8730312911954485E-2</v>
      </c>
      <c r="U36" s="11">
        <f t="shared" si="26"/>
        <v>736</v>
      </c>
      <c r="V36" s="11">
        <f t="shared" si="16"/>
        <v>28826</v>
      </c>
      <c r="W36" s="16">
        <f t="shared" si="8"/>
        <v>2.5532505377090127E-2</v>
      </c>
      <c r="X36" s="5">
        <v>136</v>
      </c>
      <c r="Y36" s="11">
        <f t="shared" si="25"/>
        <v>28826</v>
      </c>
      <c r="Z36" s="14">
        <f t="shared" si="23"/>
        <v>0.47179629501144804</v>
      </c>
    </row>
    <row r="37" spans="1:26" x14ac:dyDescent="0.25">
      <c r="A37" s="9">
        <v>35</v>
      </c>
      <c r="B37" s="10" t="s">
        <v>50</v>
      </c>
      <c r="C37" s="12">
        <v>1087</v>
      </c>
      <c r="D37" s="5">
        <v>27087</v>
      </c>
      <c r="E37" s="12">
        <v>736</v>
      </c>
      <c r="F37" s="16">
        <f t="shared" si="19"/>
        <v>0.32290708371665133</v>
      </c>
      <c r="G37" s="12">
        <v>238</v>
      </c>
      <c r="H37" s="11">
        <f t="shared" si="17"/>
        <v>1087</v>
      </c>
      <c r="I37" s="16">
        <f t="shared" si="18"/>
        <v>0.21895124195032198</v>
      </c>
      <c r="J37" s="5">
        <v>157</v>
      </c>
      <c r="K37" s="5">
        <v>18650</v>
      </c>
      <c r="L37" s="16">
        <f t="shared" si="20"/>
        <v>0.8418230563002681</v>
      </c>
      <c r="M37" s="4">
        <f t="shared" si="24"/>
        <v>27087</v>
      </c>
      <c r="N37" s="28">
        <f t="shared" si="12"/>
        <v>10.206809186975589</v>
      </c>
      <c r="O37" s="12">
        <v>238</v>
      </c>
      <c r="P37" s="12">
        <v>1990</v>
      </c>
      <c r="Q37" s="16">
        <f t="shared" si="21"/>
        <v>0.11959798994974874</v>
      </c>
      <c r="R37" s="12">
        <v>6107</v>
      </c>
      <c r="S37" s="11">
        <f t="shared" si="22"/>
        <v>27087</v>
      </c>
      <c r="T37" s="13">
        <f t="shared" si="13"/>
        <v>0.22545870712888103</v>
      </c>
      <c r="U37" s="11">
        <f t="shared" si="26"/>
        <v>736</v>
      </c>
      <c r="V37" s="11">
        <f t="shared" si="16"/>
        <v>27087</v>
      </c>
      <c r="W37" s="16">
        <f t="shared" si="8"/>
        <v>2.717170598442057E-2</v>
      </c>
      <c r="X37" s="5">
        <v>439</v>
      </c>
      <c r="Y37" s="11">
        <f t="shared" si="25"/>
        <v>27087</v>
      </c>
      <c r="Z37" s="14">
        <f t="shared" si="23"/>
        <v>1.6207036585816075</v>
      </c>
    </row>
    <row r="38" spans="1:26" x14ac:dyDescent="0.25">
      <c r="X38" s="2"/>
      <c r="Y38" s="2"/>
    </row>
    <row r="40" spans="1:26" x14ac:dyDescent="0.25">
      <c r="K40">
        <v>1.75</v>
      </c>
      <c r="L40">
        <f>(K34*K40)/100</f>
        <v>3132.1149999999998</v>
      </c>
    </row>
  </sheetData>
  <autoFilter ref="A1:Z37" xr:uid="{00000000-0009-0000-0000-000003000000}">
    <sortState xmlns:xlrd2="http://schemas.microsoft.com/office/spreadsheetml/2017/richdata2" ref="A4:Y38">
      <sortCondition ref="B1:B38"/>
    </sortState>
  </autoFilter>
  <mergeCells count="26">
    <mergeCell ref="Z1:Z2"/>
    <mergeCell ref="T1:T2"/>
    <mergeCell ref="U1:U2"/>
    <mergeCell ref="V1:V2"/>
    <mergeCell ref="W1:W2"/>
    <mergeCell ref="X1:X2"/>
    <mergeCell ref="Y1:Y2"/>
    <mergeCell ref="S1:S2"/>
    <mergeCell ref="G1:G2"/>
    <mergeCell ref="H1:H2"/>
    <mergeCell ref="I1:I2"/>
    <mergeCell ref="J1:J2"/>
    <mergeCell ref="K1:K2"/>
    <mergeCell ref="L1:L2"/>
    <mergeCell ref="M1:M2"/>
    <mergeCell ref="O1:O2"/>
    <mergeCell ref="P1:P2"/>
    <mergeCell ref="Q1:Q2"/>
    <mergeCell ref="R1:R2"/>
    <mergeCell ref="N1:N2"/>
    <mergeCell ref="F1:F2"/>
    <mergeCell ref="A1:A2"/>
    <mergeCell ref="B1:B2"/>
    <mergeCell ref="C1:C2"/>
    <mergeCell ref="D1:D2"/>
    <mergeCell ref="E1:E2"/>
  </mergeCells>
  <pageMargins left="0.13" right="0.2" top="0.74803149606299213" bottom="0.74803149606299213" header="0.32" footer="0.31496062992125984"/>
  <pageSetup paperSize="9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38"/>
  <sheetViews>
    <sheetView workbookViewId="0">
      <pane xSplit="2" ySplit="2" topLeftCell="S20" activePane="bottomRight" state="frozen"/>
      <selection pane="topRight" activeCell="C1" sqref="C1"/>
      <selection pane="bottomLeft" activeCell="A3" sqref="A3"/>
      <selection pane="bottomRight" activeCell="Z3" sqref="Z3:Z37"/>
    </sheetView>
  </sheetViews>
  <sheetFormatPr defaultRowHeight="15" x14ac:dyDescent="0.25"/>
  <cols>
    <col min="1" max="1" width="5.140625" customWidth="1"/>
    <col min="2" max="2" width="40" customWidth="1"/>
    <col min="3" max="3" width="13" customWidth="1"/>
    <col min="4" max="4" width="13.140625" customWidth="1"/>
    <col min="5" max="5" width="14.140625" customWidth="1"/>
    <col min="6" max="6" width="10.85546875" style="1" customWidth="1"/>
    <col min="7" max="7" width="14.42578125" customWidth="1"/>
    <col min="8" max="8" width="12.28515625" customWidth="1"/>
    <col min="9" max="9" width="8.7109375" customWidth="1"/>
    <col min="10" max="10" width="15" customWidth="1"/>
    <col min="11" max="11" width="15.85546875" customWidth="1"/>
    <col min="12" max="12" width="7.7109375" customWidth="1"/>
    <col min="13" max="13" width="9.5703125" customWidth="1"/>
    <col min="14" max="14" width="13.5703125" customWidth="1"/>
    <col min="15" max="15" width="12.85546875" customWidth="1"/>
    <col min="16" max="16" width="11.7109375" customWidth="1"/>
    <col min="17" max="17" width="20" customWidth="1"/>
    <col min="18" max="18" width="16.5703125" customWidth="1"/>
    <col min="19" max="19" width="12.140625" customWidth="1"/>
    <col min="20" max="20" width="20" customWidth="1"/>
    <col min="21" max="22" width="11.85546875" customWidth="1"/>
    <col min="23" max="23" width="20" customWidth="1"/>
    <col min="24" max="24" width="17" customWidth="1"/>
    <col min="25" max="25" width="16.7109375" customWidth="1"/>
    <col min="26" max="26" width="20" customWidth="1"/>
  </cols>
  <sheetData>
    <row r="1" spans="1:26" ht="15.75" customHeight="1" x14ac:dyDescent="0.25">
      <c r="A1" s="31" t="s">
        <v>20</v>
      </c>
      <c r="B1" s="31" t="s">
        <v>0</v>
      </c>
      <c r="C1" s="39" t="s">
        <v>5</v>
      </c>
      <c r="D1" s="39" t="s">
        <v>6</v>
      </c>
      <c r="E1" s="54" t="s">
        <v>7</v>
      </c>
      <c r="F1" s="52" t="s">
        <v>4</v>
      </c>
      <c r="G1" s="39" t="s">
        <v>8</v>
      </c>
      <c r="H1" s="39" t="s">
        <v>9</v>
      </c>
      <c r="I1" s="41" t="s">
        <v>10</v>
      </c>
      <c r="J1" s="50" t="s">
        <v>52</v>
      </c>
      <c r="K1" s="50" t="s">
        <v>53</v>
      </c>
      <c r="L1" s="43" t="s">
        <v>11</v>
      </c>
      <c r="M1" s="46" t="s">
        <v>3</v>
      </c>
      <c r="N1" s="56" t="s">
        <v>59</v>
      </c>
      <c r="O1" s="45" t="s">
        <v>13</v>
      </c>
      <c r="P1" s="45" t="s">
        <v>14</v>
      </c>
      <c r="Q1" s="37" t="s">
        <v>12</v>
      </c>
      <c r="R1" s="33" t="s">
        <v>15</v>
      </c>
      <c r="S1" s="35" t="s">
        <v>6</v>
      </c>
      <c r="T1" s="37" t="s">
        <v>16</v>
      </c>
      <c r="U1" s="35" t="s">
        <v>17</v>
      </c>
      <c r="V1" s="35" t="s">
        <v>6</v>
      </c>
      <c r="W1" s="37" t="s">
        <v>18</v>
      </c>
      <c r="X1" s="48" t="s">
        <v>1</v>
      </c>
      <c r="Y1" s="48" t="s">
        <v>2</v>
      </c>
      <c r="Z1" s="29" t="s">
        <v>19</v>
      </c>
    </row>
    <row r="2" spans="1:26" ht="48.75" customHeight="1" thickBot="1" x14ac:dyDescent="0.3">
      <c r="A2" s="32"/>
      <c r="B2" s="32"/>
      <c r="C2" s="40"/>
      <c r="D2" s="40"/>
      <c r="E2" s="55"/>
      <c r="F2" s="53"/>
      <c r="G2" s="40"/>
      <c r="H2" s="40"/>
      <c r="I2" s="42"/>
      <c r="J2" s="51"/>
      <c r="K2" s="51"/>
      <c r="L2" s="44"/>
      <c r="M2" s="47"/>
      <c r="N2" s="57"/>
      <c r="O2" s="36"/>
      <c r="P2" s="36"/>
      <c r="Q2" s="38"/>
      <c r="R2" s="34"/>
      <c r="S2" s="36"/>
      <c r="T2" s="38"/>
      <c r="U2" s="36"/>
      <c r="V2" s="36"/>
      <c r="W2" s="38"/>
      <c r="X2" s="49"/>
      <c r="Y2" s="49"/>
      <c r="Z2" s="30"/>
    </row>
    <row r="3" spans="1:26" x14ac:dyDescent="0.25">
      <c r="A3" s="9">
        <v>1</v>
      </c>
      <c r="B3" s="10" t="s">
        <v>22</v>
      </c>
      <c r="C3" s="11">
        <v>134</v>
      </c>
      <c r="D3" s="4">
        <v>4151</v>
      </c>
      <c r="E3" s="11">
        <v>171</v>
      </c>
      <c r="F3" s="25">
        <f t="shared" ref="F3:F18" si="0">((C3/D3)-(E3/D3))/(C3/D3)</f>
        <v>-0.27611940298507448</v>
      </c>
      <c r="G3" s="12">
        <v>7</v>
      </c>
      <c r="H3" s="11">
        <f t="shared" ref="H3:H12" si="1">C3</f>
        <v>134</v>
      </c>
      <c r="I3" s="25">
        <f t="shared" ref="I3:I17" si="2">G3/H3</f>
        <v>5.2238805970149252E-2</v>
      </c>
      <c r="J3" s="7">
        <v>141</v>
      </c>
      <c r="K3" s="7">
        <v>2922</v>
      </c>
      <c r="L3" s="13">
        <f t="shared" ref="L3:L18" si="3">(J3/K3)*100</f>
        <v>4.8254620123203287</v>
      </c>
      <c r="M3" s="4">
        <f t="shared" ref="M3:M12" si="4">D3</f>
        <v>4151</v>
      </c>
      <c r="N3" s="58">
        <f>LN(M3)</f>
        <v>8.3311045480530392</v>
      </c>
      <c r="O3" s="11">
        <v>9</v>
      </c>
      <c r="P3" s="11">
        <v>344</v>
      </c>
      <c r="Q3" s="13">
        <f t="shared" ref="Q3:Q18" si="5">O3/P3</f>
        <v>2.616279069767442E-2</v>
      </c>
      <c r="R3" s="11">
        <v>533</v>
      </c>
      <c r="S3" s="11">
        <f t="shared" ref="S3:S12" si="6">D3</f>
        <v>4151</v>
      </c>
      <c r="T3" s="13">
        <f>(R3/S3)</f>
        <v>0.12840279450734762</v>
      </c>
      <c r="U3" s="11">
        <f t="shared" ref="U3:U17" si="7">E3</f>
        <v>171</v>
      </c>
      <c r="V3" s="11">
        <f t="shared" ref="V3:V20" si="8">D3</f>
        <v>4151</v>
      </c>
      <c r="W3" s="13">
        <f t="shared" ref="W3:W18" si="9">U3/V3</f>
        <v>4.1194892796916405E-2</v>
      </c>
      <c r="X3" s="3">
        <v>-31</v>
      </c>
      <c r="Y3" s="11">
        <f t="shared" ref="Y3:Y12" si="10">D3</f>
        <v>4151</v>
      </c>
      <c r="Z3" s="14">
        <f t="shared" ref="Z3:Z12" si="11">(X3/Y3)*100</f>
        <v>-0.74680799807275355</v>
      </c>
    </row>
    <row r="4" spans="1:26" x14ac:dyDescent="0.25">
      <c r="A4" s="15">
        <v>2</v>
      </c>
      <c r="B4" s="10" t="s">
        <v>44</v>
      </c>
      <c r="C4" s="12">
        <v>1198</v>
      </c>
      <c r="D4" s="5">
        <v>26025</v>
      </c>
      <c r="E4" s="12">
        <v>1186</v>
      </c>
      <c r="F4" s="16">
        <f t="shared" si="0"/>
        <v>1.0016694490818056E-2</v>
      </c>
      <c r="G4" s="12">
        <v>22</v>
      </c>
      <c r="H4" s="11">
        <f t="shared" si="1"/>
        <v>1198</v>
      </c>
      <c r="I4" s="16">
        <f t="shared" si="2"/>
        <v>1.8363939899833055E-2</v>
      </c>
      <c r="J4" s="5">
        <v>735</v>
      </c>
      <c r="K4" s="5">
        <v>15076</v>
      </c>
      <c r="L4" s="16">
        <f t="shared" si="3"/>
        <v>4.8752984876625094</v>
      </c>
      <c r="M4" s="4">
        <f t="shared" si="4"/>
        <v>26025</v>
      </c>
      <c r="N4" s="58">
        <f t="shared" ref="N4:N37" si="12">LN(M4)</f>
        <v>10.16681289348317</v>
      </c>
      <c r="O4" s="12">
        <v>74</v>
      </c>
      <c r="P4" s="12">
        <v>2264</v>
      </c>
      <c r="Q4" s="17">
        <f t="shared" si="5"/>
        <v>3.2685512367491169E-2</v>
      </c>
      <c r="R4" s="12">
        <v>4587</v>
      </c>
      <c r="S4" s="11">
        <f t="shared" si="6"/>
        <v>26025</v>
      </c>
      <c r="T4" s="13">
        <f t="shared" ref="T4:T37" si="13">(R4/S4)</f>
        <v>0.17625360230547552</v>
      </c>
      <c r="U4" s="11">
        <f t="shared" si="7"/>
        <v>1186</v>
      </c>
      <c r="V4" s="11">
        <f t="shared" si="8"/>
        <v>26025</v>
      </c>
      <c r="W4" s="17">
        <f t="shared" si="9"/>
        <v>4.5571565802113349E-2</v>
      </c>
      <c r="X4" s="4">
        <v>54</v>
      </c>
      <c r="Y4" s="11">
        <f t="shared" si="10"/>
        <v>26025</v>
      </c>
      <c r="Z4" s="14">
        <f t="shared" si="11"/>
        <v>0.207492795389049</v>
      </c>
    </row>
    <row r="5" spans="1:26" x14ac:dyDescent="0.25">
      <c r="A5" s="9">
        <v>3</v>
      </c>
      <c r="B5" s="10" t="s">
        <v>26</v>
      </c>
      <c r="C5" s="12">
        <v>2593</v>
      </c>
      <c r="D5" s="5">
        <v>95644</v>
      </c>
      <c r="E5" s="12">
        <v>2760</v>
      </c>
      <c r="F5" s="20">
        <f t="shared" si="0"/>
        <v>-6.440416505977635E-2</v>
      </c>
      <c r="G5" s="12">
        <v>446</v>
      </c>
      <c r="H5" s="11">
        <f t="shared" si="1"/>
        <v>2593</v>
      </c>
      <c r="I5" s="20">
        <f t="shared" si="2"/>
        <v>0.17200154261473197</v>
      </c>
      <c r="J5" s="8">
        <v>1961</v>
      </c>
      <c r="K5" s="8">
        <v>64365</v>
      </c>
      <c r="L5" s="18">
        <f t="shared" si="3"/>
        <v>3.0466868639788705</v>
      </c>
      <c r="M5" s="4">
        <f t="shared" si="4"/>
        <v>95644</v>
      </c>
      <c r="N5" s="58">
        <f t="shared" si="12"/>
        <v>11.468388244202492</v>
      </c>
      <c r="O5" s="12">
        <v>784</v>
      </c>
      <c r="P5" s="12">
        <v>7981</v>
      </c>
      <c r="Q5" s="13">
        <f t="shared" si="5"/>
        <v>9.8233304097230925E-2</v>
      </c>
      <c r="R5" s="12">
        <v>8594</v>
      </c>
      <c r="S5" s="11">
        <f t="shared" si="6"/>
        <v>95644</v>
      </c>
      <c r="T5" s="13">
        <f t="shared" si="13"/>
        <v>8.9854042072686213E-2</v>
      </c>
      <c r="U5" s="11">
        <f t="shared" si="7"/>
        <v>2760</v>
      </c>
      <c r="V5" s="11">
        <f t="shared" si="8"/>
        <v>95644</v>
      </c>
      <c r="W5" s="13">
        <f t="shared" si="9"/>
        <v>2.88570114173393E-2</v>
      </c>
      <c r="X5" s="3">
        <v>190</v>
      </c>
      <c r="Y5" s="11">
        <f t="shared" si="10"/>
        <v>95644</v>
      </c>
      <c r="Z5" s="14">
        <f t="shared" si="11"/>
        <v>0.19865333946719083</v>
      </c>
    </row>
    <row r="6" spans="1:26" x14ac:dyDescent="0.25">
      <c r="A6" s="15">
        <v>4</v>
      </c>
      <c r="B6" s="10" t="s">
        <v>36</v>
      </c>
      <c r="C6" s="12">
        <v>334</v>
      </c>
      <c r="D6" s="5">
        <v>7297</v>
      </c>
      <c r="E6" s="12">
        <v>208</v>
      </c>
      <c r="F6" s="16">
        <f t="shared" si="0"/>
        <v>0.37724550898203596</v>
      </c>
      <c r="G6" s="12">
        <v>3</v>
      </c>
      <c r="H6" s="11">
        <f t="shared" si="1"/>
        <v>334</v>
      </c>
      <c r="I6" s="16">
        <f t="shared" si="2"/>
        <v>8.9820359281437123E-3</v>
      </c>
      <c r="J6" s="5">
        <v>57</v>
      </c>
      <c r="K6" s="5">
        <v>4722</v>
      </c>
      <c r="L6" s="16">
        <f t="shared" si="3"/>
        <v>1.207115628970775</v>
      </c>
      <c r="M6" s="4">
        <f t="shared" si="4"/>
        <v>7297</v>
      </c>
      <c r="N6" s="58">
        <f t="shared" si="12"/>
        <v>8.8952185837656206</v>
      </c>
      <c r="O6" s="12">
        <v>32</v>
      </c>
      <c r="P6" s="12">
        <v>645</v>
      </c>
      <c r="Q6" s="17">
        <f t="shared" si="5"/>
        <v>4.9612403100775193E-2</v>
      </c>
      <c r="R6" s="12">
        <v>1495</v>
      </c>
      <c r="S6" s="11">
        <f t="shared" si="6"/>
        <v>7297</v>
      </c>
      <c r="T6" s="13">
        <f t="shared" si="13"/>
        <v>0.2048787172810744</v>
      </c>
      <c r="U6" s="11">
        <f t="shared" si="7"/>
        <v>208</v>
      </c>
      <c r="V6" s="11">
        <f t="shared" si="8"/>
        <v>7297</v>
      </c>
      <c r="W6" s="17">
        <f t="shared" si="9"/>
        <v>2.8504865013019048E-2</v>
      </c>
      <c r="X6" s="4">
        <v>93</v>
      </c>
      <c r="Y6" s="11">
        <f t="shared" si="10"/>
        <v>7297</v>
      </c>
      <c r="Z6" s="14">
        <f t="shared" si="11"/>
        <v>1.2744963683705632</v>
      </c>
    </row>
    <row r="7" spans="1:26" x14ac:dyDescent="0.25">
      <c r="A7" s="9">
        <v>5</v>
      </c>
      <c r="B7" s="10" t="s">
        <v>24</v>
      </c>
      <c r="C7" s="12">
        <v>431</v>
      </c>
      <c r="D7" s="5">
        <v>18020</v>
      </c>
      <c r="E7" s="12">
        <v>333</v>
      </c>
      <c r="F7" s="20">
        <f t="shared" si="0"/>
        <v>0.22737819025522046</v>
      </c>
      <c r="G7" s="12">
        <v>27</v>
      </c>
      <c r="H7" s="11">
        <f t="shared" si="1"/>
        <v>431</v>
      </c>
      <c r="I7" s="20">
        <f t="shared" si="2"/>
        <v>6.2645011600928072E-2</v>
      </c>
      <c r="J7" s="8">
        <v>197</v>
      </c>
      <c r="K7" s="8">
        <v>7973</v>
      </c>
      <c r="L7" s="18">
        <f t="shared" si="3"/>
        <v>2.4708390819014174</v>
      </c>
      <c r="M7" s="4">
        <f t="shared" si="4"/>
        <v>18020</v>
      </c>
      <c r="N7" s="58">
        <f t="shared" si="12"/>
        <v>9.7992375311623281</v>
      </c>
      <c r="O7" s="12">
        <v>151</v>
      </c>
      <c r="P7" s="12">
        <v>1362</v>
      </c>
      <c r="Q7" s="13">
        <f t="shared" si="5"/>
        <v>0.11086637298091043</v>
      </c>
      <c r="R7" s="12">
        <v>1485</v>
      </c>
      <c r="S7" s="11">
        <f t="shared" si="6"/>
        <v>18020</v>
      </c>
      <c r="T7" s="13">
        <f t="shared" si="13"/>
        <v>8.2408435072142058E-2</v>
      </c>
      <c r="U7" s="11">
        <f t="shared" si="7"/>
        <v>333</v>
      </c>
      <c r="V7" s="11">
        <f t="shared" si="8"/>
        <v>18020</v>
      </c>
      <c r="W7" s="13">
        <f t="shared" si="9"/>
        <v>1.8479467258601553E-2</v>
      </c>
      <c r="X7" s="3">
        <v>107</v>
      </c>
      <c r="Y7" s="11">
        <f t="shared" si="10"/>
        <v>18020</v>
      </c>
      <c r="Z7" s="14">
        <f t="shared" si="11"/>
        <v>0.59378468368479465</v>
      </c>
    </row>
    <row r="8" spans="1:26" x14ac:dyDescent="0.25">
      <c r="A8" s="15">
        <v>6</v>
      </c>
      <c r="B8" s="10" t="s">
        <v>25</v>
      </c>
      <c r="C8" s="12">
        <v>45291</v>
      </c>
      <c r="D8" s="5">
        <v>824790</v>
      </c>
      <c r="E8" s="12">
        <v>27652</v>
      </c>
      <c r="F8" s="20">
        <f t="shared" si="0"/>
        <v>0.38945927446954132</v>
      </c>
      <c r="G8" s="12">
        <v>11996</v>
      </c>
      <c r="H8" s="11">
        <f t="shared" si="1"/>
        <v>45291</v>
      </c>
      <c r="I8" s="20">
        <f t="shared" si="2"/>
        <v>0.2648649842131991</v>
      </c>
      <c r="J8" s="8">
        <v>3420</v>
      </c>
      <c r="K8" s="8">
        <v>524530</v>
      </c>
      <c r="L8" s="18">
        <f t="shared" si="3"/>
        <v>0.65201227765809389</v>
      </c>
      <c r="M8" s="4">
        <f t="shared" si="4"/>
        <v>824790</v>
      </c>
      <c r="N8" s="58">
        <f t="shared" si="12"/>
        <v>13.622884087460079</v>
      </c>
      <c r="O8" s="12">
        <v>17744</v>
      </c>
      <c r="P8" s="12">
        <v>56182</v>
      </c>
      <c r="Q8" s="13">
        <f t="shared" si="5"/>
        <v>0.31583069310455308</v>
      </c>
      <c r="R8" s="12">
        <v>151753</v>
      </c>
      <c r="S8" s="11">
        <f t="shared" si="6"/>
        <v>824790</v>
      </c>
      <c r="T8" s="13">
        <f t="shared" si="13"/>
        <v>0.183989864086616</v>
      </c>
      <c r="U8" s="11">
        <f t="shared" si="7"/>
        <v>27652</v>
      </c>
      <c r="V8" s="11">
        <f t="shared" si="8"/>
        <v>824790</v>
      </c>
      <c r="W8" s="13">
        <f t="shared" si="9"/>
        <v>3.3526109676402481E-2</v>
      </c>
      <c r="X8" s="3">
        <v>25852</v>
      </c>
      <c r="Y8" s="11">
        <f t="shared" si="10"/>
        <v>824790</v>
      </c>
      <c r="Z8" s="14">
        <f t="shared" si="11"/>
        <v>3.1343735981280081</v>
      </c>
    </row>
    <row r="9" spans="1:26" x14ac:dyDescent="0.25">
      <c r="A9" s="9">
        <v>7</v>
      </c>
      <c r="B9" s="10" t="s">
        <v>37</v>
      </c>
      <c r="C9" s="12">
        <v>12012</v>
      </c>
      <c r="D9" s="5">
        <v>266781</v>
      </c>
      <c r="E9" s="12">
        <v>8004</v>
      </c>
      <c r="F9" s="16">
        <f t="shared" si="0"/>
        <v>0.33366633366633369</v>
      </c>
      <c r="G9" s="12">
        <v>2152</v>
      </c>
      <c r="H9" s="11">
        <f t="shared" si="1"/>
        <v>12012</v>
      </c>
      <c r="I9" s="16">
        <f t="shared" si="2"/>
        <v>0.17915417915417917</v>
      </c>
      <c r="J9" s="5">
        <v>10084</v>
      </c>
      <c r="K9" s="5">
        <v>180311</v>
      </c>
      <c r="L9" s="16">
        <f t="shared" si="3"/>
        <v>5.592559522158937</v>
      </c>
      <c r="M9" s="4">
        <f t="shared" si="4"/>
        <v>266781</v>
      </c>
      <c r="N9" s="58">
        <f t="shared" si="12"/>
        <v>12.494183376094936</v>
      </c>
      <c r="O9" s="12">
        <v>2915</v>
      </c>
      <c r="P9" s="12">
        <v>20297</v>
      </c>
      <c r="Q9" s="17">
        <f t="shared" si="5"/>
        <v>0.14361728334236587</v>
      </c>
      <c r="R9" s="12">
        <v>39581</v>
      </c>
      <c r="S9" s="11">
        <f t="shared" si="6"/>
        <v>266781</v>
      </c>
      <c r="T9" s="13">
        <f t="shared" si="13"/>
        <v>0.14836513844689089</v>
      </c>
      <c r="U9" s="11">
        <f t="shared" si="7"/>
        <v>8004</v>
      </c>
      <c r="V9" s="11">
        <f t="shared" si="8"/>
        <v>266781</v>
      </c>
      <c r="W9" s="17">
        <f t="shared" si="9"/>
        <v>3.0002136583939635E-2</v>
      </c>
      <c r="X9" s="4">
        <v>3482</v>
      </c>
      <c r="Y9" s="11">
        <f t="shared" si="10"/>
        <v>266781</v>
      </c>
      <c r="Z9" s="14">
        <f t="shared" si="11"/>
        <v>1.3051903996161647</v>
      </c>
    </row>
    <row r="10" spans="1:26" x14ac:dyDescent="0.25">
      <c r="A10" s="15">
        <v>8</v>
      </c>
      <c r="B10" s="10" t="s">
        <v>31</v>
      </c>
      <c r="C10" s="12">
        <v>14241</v>
      </c>
      <c r="D10" s="5">
        <v>186762</v>
      </c>
      <c r="E10" s="12">
        <v>12780</v>
      </c>
      <c r="F10" s="16">
        <f t="shared" si="0"/>
        <v>0.10259111017484711</v>
      </c>
      <c r="G10" s="12">
        <v>1475</v>
      </c>
      <c r="H10" s="11">
        <f t="shared" si="1"/>
        <v>14241</v>
      </c>
      <c r="I10" s="16">
        <f t="shared" si="2"/>
        <v>0.10357418720595464</v>
      </c>
      <c r="J10" s="5">
        <v>2230</v>
      </c>
      <c r="K10" s="5">
        <v>101652</v>
      </c>
      <c r="L10" s="16">
        <f t="shared" si="3"/>
        <v>2.1937590996733958</v>
      </c>
      <c r="M10" s="4">
        <f t="shared" si="4"/>
        <v>186762</v>
      </c>
      <c r="N10" s="58">
        <f t="shared" si="12"/>
        <v>12.137590357958782</v>
      </c>
      <c r="O10" s="12">
        <v>3696</v>
      </c>
      <c r="P10" s="12">
        <v>20172</v>
      </c>
      <c r="Q10" s="17">
        <f t="shared" si="5"/>
        <v>0.18322427126710292</v>
      </c>
      <c r="R10" s="12">
        <v>41940</v>
      </c>
      <c r="S10" s="11">
        <f t="shared" si="6"/>
        <v>186762</v>
      </c>
      <c r="T10" s="13">
        <f t="shared" si="13"/>
        <v>0.22456388344524048</v>
      </c>
      <c r="U10" s="11">
        <f t="shared" si="7"/>
        <v>12780</v>
      </c>
      <c r="V10" s="11">
        <f t="shared" si="8"/>
        <v>186762</v>
      </c>
      <c r="W10" s="17">
        <f t="shared" si="9"/>
        <v>6.8429337873871565E-2</v>
      </c>
      <c r="X10" s="4">
        <v>4107</v>
      </c>
      <c r="Y10" s="11">
        <f t="shared" si="10"/>
        <v>186762</v>
      </c>
      <c r="Z10" s="14">
        <f t="shared" si="11"/>
        <v>2.1990554823786423</v>
      </c>
    </row>
    <row r="11" spans="1:26" x14ac:dyDescent="0.25">
      <c r="A11" s="9">
        <v>9</v>
      </c>
      <c r="B11" s="10" t="s">
        <v>43</v>
      </c>
      <c r="C11" s="12">
        <v>228</v>
      </c>
      <c r="D11" s="5">
        <v>4536</v>
      </c>
      <c r="E11" s="12">
        <v>226</v>
      </c>
      <c r="F11" s="16">
        <f t="shared" si="0"/>
        <v>8.771929824561403E-3</v>
      </c>
      <c r="G11" s="12">
        <v>0</v>
      </c>
      <c r="H11" s="11">
        <f t="shared" si="1"/>
        <v>228</v>
      </c>
      <c r="I11" s="16">
        <f t="shared" si="2"/>
        <v>0</v>
      </c>
      <c r="J11" s="5">
        <v>28</v>
      </c>
      <c r="K11" s="5">
        <v>2902</v>
      </c>
      <c r="L11" s="16">
        <f t="shared" si="3"/>
        <v>0.96485182632667121</v>
      </c>
      <c r="M11" s="4">
        <f t="shared" si="4"/>
        <v>4536</v>
      </c>
      <c r="N11" s="58">
        <f t="shared" si="12"/>
        <v>8.4198008454075879</v>
      </c>
      <c r="O11" s="12">
        <v>6</v>
      </c>
      <c r="P11" s="12">
        <v>402</v>
      </c>
      <c r="Q11" s="16">
        <f t="shared" si="5"/>
        <v>1.4925373134328358E-2</v>
      </c>
      <c r="R11" s="12">
        <v>1591</v>
      </c>
      <c r="S11" s="11">
        <f t="shared" si="6"/>
        <v>4536</v>
      </c>
      <c r="T11" s="13">
        <f t="shared" si="13"/>
        <v>0.3507495590828924</v>
      </c>
      <c r="U11" s="11">
        <f t="shared" si="7"/>
        <v>226</v>
      </c>
      <c r="V11" s="11">
        <f t="shared" si="8"/>
        <v>4536</v>
      </c>
      <c r="W11" s="16">
        <f t="shared" si="9"/>
        <v>4.9823633156966488E-2</v>
      </c>
      <c r="X11" s="5">
        <v>26</v>
      </c>
      <c r="Y11" s="11">
        <f t="shared" si="10"/>
        <v>4536</v>
      </c>
      <c r="Z11" s="14">
        <f t="shared" si="11"/>
        <v>0.57319223985890644</v>
      </c>
    </row>
    <row r="12" spans="1:26" x14ac:dyDescent="0.25">
      <c r="A12" s="15">
        <v>10</v>
      </c>
      <c r="B12" s="10" t="s">
        <v>58</v>
      </c>
      <c r="C12" s="12">
        <v>102</v>
      </c>
      <c r="D12" s="5">
        <v>2264</v>
      </c>
      <c r="E12" s="12">
        <v>111</v>
      </c>
      <c r="F12" s="16">
        <f t="shared" si="0"/>
        <v>-8.8235294117647065E-2</v>
      </c>
      <c r="G12" s="12">
        <v>1</v>
      </c>
      <c r="H12" s="11">
        <f t="shared" si="1"/>
        <v>102</v>
      </c>
      <c r="I12" s="16">
        <f t="shared" si="2"/>
        <v>9.8039215686274508E-3</v>
      </c>
      <c r="J12" s="8">
        <v>16</v>
      </c>
      <c r="K12" s="8">
        <v>1532</v>
      </c>
      <c r="L12" s="16">
        <f t="shared" si="3"/>
        <v>1.0443864229765014</v>
      </c>
      <c r="M12" s="4">
        <f t="shared" si="4"/>
        <v>2264</v>
      </c>
      <c r="N12" s="58">
        <f t="shared" si="12"/>
        <v>7.7248884393230739</v>
      </c>
      <c r="O12" s="12">
        <v>7</v>
      </c>
      <c r="P12" s="12">
        <v>222</v>
      </c>
      <c r="Q12" s="16">
        <f t="shared" si="5"/>
        <v>3.1531531531531529E-2</v>
      </c>
      <c r="R12" s="12">
        <v>336</v>
      </c>
      <c r="S12" s="11">
        <f t="shared" si="6"/>
        <v>2264</v>
      </c>
      <c r="T12" s="13">
        <f t="shared" si="13"/>
        <v>0.14840989399293286</v>
      </c>
      <c r="U12" s="11">
        <f t="shared" si="7"/>
        <v>111</v>
      </c>
      <c r="V12" s="11">
        <f t="shared" si="8"/>
        <v>2264</v>
      </c>
      <c r="W12" s="16">
        <f t="shared" si="9"/>
        <v>4.9028268551236751E-2</v>
      </c>
      <c r="X12" s="6">
        <v>-123</v>
      </c>
      <c r="Y12" s="11">
        <f t="shared" si="10"/>
        <v>2264</v>
      </c>
      <c r="Z12" s="14">
        <f t="shared" si="11"/>
        <v>-5.4328621908127204</v>
      </c>
    </row>
    <row r="13" spans="1:26" x14ac:dyDescent="0.25">
      <c r="A13" s="9">
        <v>11</v>
      </c>
      <c r="B13" s="10" t="s">
        <v>32</v>
      </c>
      <c r="C13" s="12">
        <v>142583</v>
      </c>
      <c r="D13" s="5">
        <v>3854174</v>
      </c>
      <c r="E13" s="12">
        <v>134197</v>
      </c>
      <c r="F13" s="16">
        <f t="shared" si="0"/>
        <v>5.8814865727330662E-2</v>
      </c>
      <c r="G13" s="12">
        <v>1033</v>
      </c>
      <c r="H13" s="11">
        <f>C13</f>
        <v>142583</v>
      </c>
      <c r="I13" s="16">
        <f t="shared" si="2"/>
        <v>7.2449029687971216E-3</v>
      </c>
      <c r="J13" s="5">
        <v>8</v>
      </c>
      <c r="K13" s="5">
        <v>1725</v>
      </c>
      <c r="L13" s="16">
        <f t="shared" si="3"/>
        <v>0.46376811594202899</v>
      </c>
      <c r="M13" s="4">
        <f>D13</f>
        <v>3854174</v>
      </c>
      <c r="N13" s="58">
        <f t="shared" si="12"/>
        <v>15.164667274835601</v>
      </c>
      <c r="O13" s="12">
        <v>21</v>
      </c>
      <c r="P13" s="12">
        <v>304</v>
      </c>
      <c r="Q13" s="16">
        <f t="shared" si="5"/>
        <v>6.9078947368421059E-2</v>
      </c>
      <c r="R13" s="12">
        <v>1355</v>
      </c>
      <c r="S13" s="11">
        <f>D13</f>
        <v>3854174</v>
      </c>
      <c r="T13" s="13">
        <f t="shared" si="13"/>
        <v>3.5156689864027937E-4</v>
      </c>
      <c r="U13" s="11">
        <f t="shared" si="7"/>
        <v>134197</v>
      </c>
      <c r="V13" s="11">
        <f t="shared" si="8"/>
        <v>3854174</v>
      </c>
      <c r="W13" s="16">
        <f t="shared" si="9"/>
        <v>3.4818614831608537E-2</v>
      </c>
      <c r="X13" s="5">
        <v>14</v>
      </c>
      <c r="Y13" s="11">
        <f>D13</f>
        <v>3854174</v>
      </c>
      <c r="Z13" s="14">
        <f>(X13/Y13)*100</f>
        <v>3.6324255210065762E-4</v>
      </c>
    </row>
    <row r="14" spans="1:26" x14ac:dyDescent="0.25">
      <c r="A14" s="15">
        <v>12</v>
      </c>
      <c r="B14" s="19" t="s">
        <v>55</v>
      </c>
      <c r="C14" s="12">
        <v>8100</v>
      </c>
      <c r="D14" s="5">
        <v>177533</v>
      </c>
      <c r="E14" s="12">
        <v>7334</v>
      </c>
      <c r="F14" s="16">
        <f t="shared" si="0"/>
        <v>9.4567901234567861E-2</v>
      </c>
      <c r="G14" s="12">
        <v>380</v>
      </c>
      <c r="H14" s="11">
        <f t="shared" ref="H14:H20" si="14">C14</f>
        <v>8100</v>
      </c>
      <c r="I14" s="16">
        <f t="shared" si="2"/>
        <v>4.6913580246913583E-2</v>
      </c>
      <c r="J14" s="5">
        <v>161</v>
      </c>
      <c r="K14" s="5">
        <v>119910</v>
      </c>
      <c r="L14" s="16">
        <f t="shared" si="3"/>
        <v>0.13426736719206073</v>
      </c>
      <c r="M14" s="4">
        <f>D14</f>
        <v>177533</v>
      </c>
      <c r="N14" s="58">
        <f t="shared" si="12"/>
        <v>12.086911786110422</v>
      </c>
      <c r="O14" s="12">
        <v>2267</v>
      </c>
      <c r="P14" s="12">
        <v>14790</v>
      </c>
      <c r="Q14" s="16">
        <f t="shared" si="5"/>
        <v>0.15327924273157539</v>
      </c>
      <c r="R14" s="12">
        <v>25091</v>
      </c>
      <c r="S14" s="11">
        <f>D14</f>
        <v>177533</v>
      </c>
      <c r="T14" s="13">
        <f t="shared" si="13"/>
        <v>0.1413314707688148</v>
      </c>
      <c r="U14" s="11">
        <f t="shared" si="7"/>
        <v>7334</v>
      </c>
      <c r="V14" s="11">
        <f t="shared" si="8"/>
        <v>177533</v>
      </c>
      <c r="W14" s="16">
        <f t="shared" si="9"/>
        <v>4.1310629573093456E-2</v>
      </c>
      <c r="X14" s="5">
        <v>2262</v>
      </c>
      <c r="Y14" s="11">
        <f t="shared" ref="Y14:Y19" si="15">D14</f>
        <v>177533</v>
      </c>
      <c r="Z14" s="14">
        <f>(X14/Y14)*100</f>
        <v>1.2741293168030732</v>
      </c>
    </row>
    <row r="15" spans="1:26" x14ac:dyDescent="0.25">
      <c r="A15" s="9">
        <v>13</v>
      </c>
      <c r="B15" s="19" t="s">
        <v>57</v>
      </c>
      <c r="C15" s="12">
        <v>27502</v>
      </c>
      <c r="D15" s="5">
        <v>664673</v>
      </c>
      <c r="E15" s="12">
        <v>49811</v>
      </c>
      <c r="F15" s="16">
        <f t="shared" si="0"/>
        <v>-0.81117736891862424</v>
      </c>
      <c r="G15" s="12">
        <v>230</v>
      </c>
      <c r="H15" s="11">
        <f t="shared" si="14"/>
        <v>27502</v>
      </c>
      <c r="I15" s="16">
        <f t="shared" si="2"/>
        <v>8.3630281434077525E-3</v>
      </c>
      <c r="J15" s="5">
        <v>21300</v>
      </c>
      <c r="K15" s="5">
        <v>383761</v>
      </c>
      <c r="L15" s="16">
        <f t="shared" si="3"/>
        <v>5.5503295019556438</v>
      </c>
      <c r="M15" s="4">
        <f t="shared" ref="M15:M19" si="16">D15</f>
        <v>664673</v>
      </c>
      <c r="N15" s="58">
        <f t="shared" si="12"/>
        <v>13.407050469376172</v>
      </c>
      <c r="O15" s="12">
        <v>3969</v>
      </c>
      <c r="P15" s="12">
        <v>67456</v>
      </c>
      <c r="Q15" s="16">
        <f t="shared" si="5"/>
        <v>5.8838353889943074E-2</v>
      </c>
      <c r="R15" s="12">
        <v>115559</v>
      </c>
      <c r="S15" s="11">
        <f t="shared" ref="S15:S18" si="17">D15</f>
        <v>664673</v>
      </c>
      <c r="T15" s="13">
        <f t="shared" si="13"/>
        <v>0.17385842361582313</v>
      </c>
      <c r="U15" s="11">
        <f t="shared" si="7"/>
        <v>49811</v>
      </c>
      <c r="V15" s="11">
        <f t="shared" si="8"/>
        <v>664673</v>
      </c>
      <c r="W15" s="16">
        <f t="shared" si="9"/>
        <v>7.4940609893887677E-2</v>
      </c>
      <c r="X15" s="5">
        <v>-23288</v>
      </c>
      <c r="Y15" s="11">
        <f t="shared" si="15"/>
        <v>664673</v>
      </c>
      <c r="Z15" s="14">
        <f t="shared" ref="Z15:Z20" si="18">(X15/Y15)*100</f>
        <v>-3.50367774830631</v>
      </c>
    </row>
    <row r="16" spans="1:26" x14ac:dyDescent="0.25">
      <c r="A16" s="15">
        <v>14</v>
      </c>
      <c r="B16" s="10" t="s">
        <v>35</v>
      </c>
      <c r="C16" s="12">
        <v>54623</v>
      </c>
      <c r="D16" s="5">
        <v>1202252</v>
      </c>
      <c r="E16" s="12">
        <v>37566</v>
      </c>
      <c r="F16" s="16">
        <f t="shared" si="0"/>
        <v>0.3122677260494664</v>
      </c>
      <c r="G16" s="12">
        <v>13014</v>
      </c>
      <c r="H16" s="11">
        <f t="shared" si="14"/>
        <v>54623</v>
      </c>
      <c r="I16" s="16">
        <f t="shared" si="2"/>
        <v>0.23825128608827784</v>
      </c>
      <c r="J16" s="5">
        <v>1189</v>
      </c>
      <c r="K16" s="5">
        <v>767761</v>
      </c>
      <c r="L16" s="16">
        <f t="shared" si="3"/>
        <v>0.15486590227948541</v>
      </c>
      <c r="M16" s="4">
        <f t="shared" si="16"/>
        <v>1202252</v>
      </c>
      <c r="N16" s="58">
        <f t="shared" si="12"/>
        <v>13.999707022686041</v>
      </c>
      <c r="O16" s="12">
        <v>27672</v>
      </c>
      <c r="P16" s="12">
        <v>80993</v>
      </c>
      <c r="Q16" s="16">
        <f t="shared" si="5"/>
        <v>0.3416591557295075</v>
      </c>
      <c r="R16" s="12">
        <v>184960</v>
      </c>
      <c r="S16" s="11">
        <f t="shared" si="17"/>
        <v>1202252</v>
      </c>
      <c r="T16" s="13">
        <f t="shared" si="13"/>
        <v>0.15384461826638673</v>
      </c>
      <c r="U16" s="11">
        <f t="shared" si="7"/>
        <v>37566</v>
      </c>
      <c r="V16" s="11">
        <f t="shared" si="8"/>
        <v>1202252</v>
      </c>
      <c r="W16" s="16">
        <f t="shared" si="9"/>
        <v>3.1246360995864426E-2</v>
      </c>
      <c r="X16" s="5">
        <v>25852</v>
      </c>
      <c r="Y16" s="11">
        <f t="shared" si="15"/>
        <v>1202252</v>
      </c>
      <c r="Z16" s="14">
        <f t="shared" si="18"/>
        <v>2.1502979408643115</v>
      </c>
    </row>
    <row r="17" spans="1:26" x14ac:dyDescent="0.25">
      <c r="A17" s="9">
        <v>15</v>
      </c>
      <c r="B17" s="10" t="s">
        <v>34</v>
      </c>
      <c r="C17" s="12">
        <v>235</v>
      </c>
      <c r="D17" s="5">
        <v>6694</v>
      </c>
      <c r="E17" s="12">
        <v>196</v>
      </c>
      <c r="F17" s="16">
        <f t="shared" si="0"/>
        <v>0.16595744680851057</v>
      </c>
      <c r="G17" s="12">
        <v>3</v>
      </c>
      <c r="H17" s="11">
        <f t="shared" si="14"/>
        <v>235</v>
      </c>
      <c r="I17" s="16">
        <f t="shared" si="2"/>
        <v>1.276595744680851E-2</v>
      </c>
      <c r="J17" s="5">
        <v>53</v>
      </c>
      <c r="K17" s="5">
        <v>4961</v>
      </c>
      <c r="L17" s="16">
        <f t="shared" si="3"/>
        <v>1.0683329973795606</v>
      </c>
      <c r="M17" s="4">
        <f t="shared" si="16"/>
        <v>6694</v>
      </c>
      <c r="N17" s="58">
        <f t="shared" si="12"/>
        <v>8.8089668817712727</v>
      </c>
      <c r="O17" s="12">
        <v>31</v>
      </c>
      <c r="P17" s="12">
        <v>511</v>
      </c>
      <c r="Q17" s="16">
        <f t="shared" si="5"/>
        <v>6.0665362035225046E-2</v>
      </c>
      <c r="R17" s="12">
        <v>1201</v>
      </c>
      <c r="S17" s="11">
        <f t="shared" si="17"/>
        <v>6694</v>
      </c>
      <c r="T17" s="13">
        <f t="shared" si="13"/>
        <v>0.17941440095608008</v>
      </c>
      <c r="U17" s="11">
        <f t="shared" si="7"/>
        <v>196</v>
      </c>
      <c r="V17" s="11">
        <f t="shared" si="8"/>
        <v>6694</v>
      </c>
      <c r="W17" s="16">
        <f t="shared" si="9"/>
        <v>2.9279952195996415E-2</v>
      </c>
      <c r="X17" s="5">
        <v>71</v>
      </c>
      <c r="Y17" s="11">
        <f t="shared" si="15"/>
        <v>6694</v>
      </c>
      <c r="Z17" s="14">
        <f t="shared" si="18"/>
        <v>1.0606513295488498</v>
      </c>
    </row>
    <row r="18" spans="1:26" x14ac:dyDescent="0.25">
      <c r="A18" s="15">
        <v>16</v>
      </c>
      <c r="B18" s="10" t="s">
        <v>45</v>
      </c>
      <c r="C18" s="12">
        <v>7995</v>
      </c>
      <c r="D18" s="5">
        <v>86972</v>
      </c>
      <c r="E18" s="12">
        <v>2435</v>
      </c>
      <c r="F18" s="16">
        <f t="shared" si="0"/>
        <v>0.69543464665415888</v>
      </c>
      <c r="G18" s="12">
        <v>8</v>
      </c>
      <c r="H18" s="11">
        <f t="shared" si="14"/>
        <v>7995</v>
      </c>
      <c r="I18" s="26">
        <f t="shared" ref="I18:I37" si="19">G18/H18</f>
        <v>1.0006253908692933E-3</v>
      </c>
      <c r="J18" s="5">
        <v>2104</v>
      </c>
      <c r="K18" s="5">
        <v>63587</v>
      </c>
      <c r="L18" s="16">
        <f t="shared" si="3"/>
        <v>3.308852438391495</v>
      </c>
      <c r="M18" s="4">
        <f t="shared" si="16"/>
        <v>86972</v>
      </c>
      <c r="N18" s="58">
        <f t="shared" si="12"/>
        <v>11.373341506754949</v>
      </c>
      <c r="O18" s="12">
        <v>66</v>
      </c>
      <c r="P18" s="12">
        <v>7995</v>
      </c>
      <c r="Q18" s="16">
        <f t="shared" si="5"/>
        <v>8.2551594746716698E-3</v>
      </c>
      <c r="R18" s="12">
        <v>10789</v>
      </c>
      <c r="S18" s="11">
        <f t="shared" si="17"/>
        <v>86972</v>
      </c>
      <c r="T18" s="13">
        <f t="shared" si="13"/>
        <v>0.12405141884744515</v>
      </c>
      <c r="U18" s="11">
        <f t="shared" ref="U18:U37" si="20">E18</f>
        <v>2435</v>
      </c>
      <c r="V18" s="11">
        <f t="shared" si="8"/>
        <v>86972</v>
      </c>
      <c r="W18" s="16">
        <f t="shared" si="9"/>
        <v>2.7997516442073312E-2</v>
      </c>
      <c r="X18" s="5">
        <v>437</v>
      </c>
      <c r="Y18" s="11">
        <f t="shared" si="15"/>
        <v>86972</v>
      </c>
      <c r="Z18" s="14">
        <f t="shared" si="18"/>
        <v>0.50246056201996037</v>
      </c>
    </row>
    <row r="19" spans="1:26" x14ac:dyDescent="0.25">
      <c r="A19" s="9">
        <v>17</v>
      </c>
      <c r="B19" s="10" t="s">
        <v>46</v>
      </c>
      <c r="C19" s="12">
        <v>3514</v>
      </c>
      <c r="D19" s="5">
        <v>83762</v>
      </c>
      <c r="E19" s="12">
        <v>3578</v>
      </c>
      <c r="F19" s="16">
        <f t="shared" ref="F19:F37" si="21">((C19/D19)-(E19/D19))/(C19/D19)</f>
        <v>-1.8212862834376731E-2</v>
      </c>
      <c r="G19" s="12">
        <v>1917</v>
      </c>
      <c r="H19" s="11">
        <f t="shared" si="14"/>
        <v>3514</v>
      </c>
      <c r="I19" s="16">
        <f t="shared" si="19"/>
        <v>0.54553215708594194</v>
      </c>
      <c r="J19" s="5">
        <v>2</v>
      </c>
      <c r="K19" s="5">
        <v>41906</v>
      </c>
      <c r="L19" s="26">
        <f t="shared" ref="L19:L37" si="22">(J19/K19)*100</f>
        <v>4.7725862644967306E-3</v>
      </c>
      <c r="M19" s="4">
        <f t="shared" si="16"/>
        <v>83762</v>
      </c>
      <c r="N19" s="58">
        <f t="shared" si="12"/>
        <v>11.33573472300529</v>
      </c>
      <c r="O19" s="12">
        <v>2017</v>
      </c>
      <c r="P19" s="12">
        <v>6772</v>
      </c>
      <c r="Q19" s="16">
        <f t="shared" ref="Q19:Q37" si="23">O19/P19</f>
        <v>0.29784406379208506</v>
      </c>
      <c r="R19" s="12">
        <v>13783</v>
      </c>
      <c r="S19" s="11">
        <f t="shared" ref="S19:S37" si="24">D19</f>
        <v>83762</v>
      </c>
      <c r="T19" s="13">
        <f t="shared" si="13"/>
        <v>0.16454955707838878</v>
      </c>
      <c r="U19" s="11">
        <f t="shared" si="20"/>
        <v>3578</v>
      </c>
      <c r="V19" s="11">
        <f t="shared" si="8"/>
        <v>83762</v>
      </c>
      <c r="W19" s="16">
        <f t="shared" ref="W19:W37" si="25">U19/V19</f>
        <v>4.2716267519877747E-2</v>
      </c>
      <c r="X19" s="5">
        <v>1599</v>
      </c>
      <c r="Y19" s="11">
        <f t="shared" si="15"/>
        <v>83762</v>
      </c>
      <c r="Z19" s="14">
        <f t="shared" si="18"/>
        <v>1.9089802058212555</v>
      </c>
    </row>
    <row r="20" spans="1:26" x14ac:dyDescent="0.25">
      <c r="A20" s="15">
        <v>18</v>
      </c>
      <c r="B20" s="10" t="s">
        <v>27</v>
      </c>
      <c r="C20" s="12">
        <v>687</v>
      </c>
      <c r="D20" s="5">
        <v>12093</v>
      </c>
      <c r="E20" s="12">
        <v>429</v>
      </c>
      <c r="F20" s="20">
        <f t="shared" si="21"/>
        <v>0.37554585152838416</v>
      </c>
      <c r="G20" s="12">
        <v>11</v>
      </c>
      <c r="H20" s="11">
        <f t="shared" si="14"/>
        <v>687</v>
      </c>
      <c r="I20" s="20">
        <f t="shared" si="19"/>
        <v>1.6011644832605532E-2</v>
      </c>
      <c r="J20" s="8">
        <v>132</v>
      </c>
      <c r="K20" s="8">
        <v>7119</v>
      </c>
      <c r="L20" s="18">
        <f>(J20/K20)*100</f>
        <v>1.8541930046354824</v>
      </c>
      <c r="M20" s="4">
        <f t="shared" ref="M20:M37" si="26">D20</f>
        <v>12093</v>
      </c>
      <c r="N20" s="58">
        <f t="shared" si="12"/>
        <v>9.4003820517852752</v>
      </c>
      <c r="O20" s="12">
        <v>429</v>
      </c>
      <c r="P20" s="12">
        <v>1026</v>
      </c>
      <c r="Q20" s="18">
        <f t="shared" si="23"/>
        <v>0.41812865497076024</v>
      </c>
      <c r="R20" s="12">
        <v>3088</v>
      </c>
      <c r="S20" s="11">
        <f t="shared" si="24"/>
        <v>12093</v>
      </c>
      <c r="T20" s="13">
        <f t="shared" si="13"/>
        <v>0.25535433721987927</v>
      </c>
      <c r="U20" s="11">
        <f t="shared" si="20"/>
        <v>429</v>
      </c>
      <c r="V20" s="11">
        <f t="shared" si="8"/>
        <v>12093</v>
      </c>
      <c r="W20" s="18">
        <f t="shared" si="25"/>
        <v>3.5475068221285044E-2</v>
      </c>
      <c r="X20" s="6">
        <v>266</v>
      </c>
      <c r="Y20" s="11">
        <f t="shared" ref="Y20:Y37" si="27">D20</f>
        <v>12093</v>
      </c>
      <c r="Z20" s="14">
        <f t="shared" si="18"/>
        <v>2.1996196146531051</v>
      </c>
    </row>
    <row r="21" spans="1:26" x14ac:dyDescent="0.25">
      <c r="A21" s="9">
        <v>19</v>
      </c>
      <c r="B21" s="10" t="s">
        <v>23</v>
      </c>
      <c r="C21" s="12">
        <v>387</v>
      </c>
      <c r="D21" s="5">
        <v>10855</v>
      </c>
      <c r="E21" s="12">
        <v>307</v>
      </c>
      <c r="F21" s="20">
        <f t="shared" si="21"/>
        <v>0.20671834625322999</v>
      </c>
      <c r="G21" s="12">
        <v>46</v>
      </c>
      <c r="H21" s="11">
        <f t="shared" ref="H21:H37" si="28">C21</f>
        <v>387</v>
      </c>
      <c r="I21" s="20">
        <f t="shared" si="19"/>
        <v>0.11886304909560723</v>
      </c>
      <c r="J21" s="8">
        <v>287</v>
      </c>
      <c r="K21" s="8">
        <v>7273</v>
      </c>
      <c r="L21" s="18">
        <f t="shared" si="22"/>
        <v>3.9461020211742062</v>
      </c>
      <c r="M21" s="4">
        <f t="shared" si="26"/>
        <v>10855</v>
      </c>
      <c r="N21" s="58">
        <f t="shared" si="12"/>
        <v>9.2923810823123922</v>
      </c>
      <c r="O21" s="12">
        <v>238</v>
      </c>
      <c r="P21" s="12">
        <v>960</v>
      </c>
      <c r="Q21" s="18">
        <f t="shared" si="23"/>
        <v>0.24791666666666667</v>
      </c>
      <c r="R21" s="12">
        <v>1430</v>
      </c>
      <c r="S21" s="11">
        <f>D21</f>
        <v>10855</v>
      </c>
      <c r="T21" s="13">
        <f t="shared" si="13"/>
        <v>0.1317365269461078</v>
      </c>
      <c r="U21" s="11">
        <f t="shared" si="20"/>
        <v>307</v>
      </c>
      <c r="V21" s="11">
        <f t="shared" ref="V21:V37" si="29">D21</f>
        <v>10855</v>
      </c>
      <c r="W21" s="18">
        <f t="shared" si="25"/>
        <v>2.8281897742975588E-2</v>
      </c>
      <c r="X21" s="6">
        <v>57</v>
      </c>
      <c r="Y21" s="11">
        <f t="shared" si="27"/>
        <v>10855</v>
      </c>
      <c r="Z21" s="14">
        <f t="shared" ref="Z21:Z37" si="30">(X21/Y21)*100</f>
        <v>0.52510363887609401</v>
      </c>
    </row>
    <row r="22" spans="1:26" x14ac:dyDescent="0.25">
      <c r="A22" s="15">
        <v>20</v>
      </c>
      <c r="B22" s="19" t="s">
        <v>54</v>
      </c>
      <c r="C22" s="12">
        <v>392</v>
      </c>
      <c r="D22" s="5">
        <v>17824</v>
      </c>
      <c r="E22" s="12">
        <v>618</v>
      </c>
      <c r="F22" s="16">
        <f t="shared" si="21"/>
        <v>-0.57653061224489788</v>
      </c>
      <c r="G22" s="12">
        <v>7</v>
      </c>
      <c r="H22" s="11">
        <f t="shared" si="28"/>
        <v>392</v>
      </c>
      <c r="I22" s="16">
        <f t="shared" si="19"/>
        <v>1.7857142857142856E-2</v>
      </c>
      <c r="J22" s="5">
        <v>110</v>
      </c>
      <c r="K22" s="5">
        <v>10129</v>
      </c>
      <c r="L22" s="16">
        <f t="shared" si="22"/>
        <v>1.0859907197156677</v>
      </c>
      <c r="M22" s="4">
        <f t="shared" si="26"/>
        <v>17824</v>
      </c>
      <c r="N22" s="58">
        <f t="shared" si="12"/>
        <v>9.7883011427270112</v>
      </c>
      <c r="O22" s="12">
        <v>79</v>
      </c>
      <c r="P22" s="12">
        <v>1427</v>
      </c>
      <c r="Q22" s="16">
        <f t="shared" si="23"/>
        <v>5.5360896986685351E-2</v>
      </c>
      <c r="R22" s="12">
        <v>1315</v>
      </c>
      <c r="S22" s="11">
        <f t="shared" si="24"/>
        <v>17824</v>
      </c>
      <c r="T22" s="13">
        <f t="shared" si="13"/>
        <v>7.3776929982046685E-2</v>
      </c>
      <c r="U22" s="11">
        <f t="shared" si="20"/>
        <v>618</v>
      </c>
      <c r="V22" s="11">
        <f t="shared" si="29"/>
        <v>17824</v>
      </c>
      <c r="W22" s="16">
        <f t="shared" si="25"/>
        <v>3.4672351885098741E-2</v>
      </c>
      <c r="X22" s="5">
        <v>-401</v>
      </c>
      <c r="Y22" s="11">
        <f t="shared" si="27"/>
        <v>17824</v>
      </c>
      <c r="Z22" s="14">
        <f t="shared" si="30"/>
        <v>-2.2497755834829443</v>
      </c>
    </row>
    <row r="23" spans="1:26" x14ac:dyDescent="0.25">
      <c r="A23" s="9">
        <v>21</v>
      </c>
      <c r="B23" s="10" t="s">
        <v>48</v>
      </c>
      <c r="C23" s="12">
        <v>432</v>
      </c>
      <c r="D23" s="5">
        <v>11794</v>
      </c>
      <c r="E23" s="12">
        <v>434</v>
      </c>
      <c r="F23" s="16">
        <f t="shared" si="21"/>
        <v>-4.629629629629632E-3</v>
      </c>
      <c r="G23" s="12">
        <v>59</v>
      </c>
      <c r="H23" s="11">
        <f t="shared" si="28"/>
        <v>432</v>
      </c>
      <c r="I23" s="16">
        <f t="shared" si="19"/>
        <v>0.13657407407407407</v>
      </c>
      <c r="J23" s="5">
        <v>27</v>
      </c>
      <c r="K23" s="5">
        <v>6484</v>
      </c>
      <c r="L23" s="16">
        <f t="shared" si="22"/>
        <v>0.4164096236890808</v>
      </c>
      <c r="M23" s="4">
        <f t="shared" si="26"/>
        <v>11794</v>
      </c>
      <c r="N23" s="58">
        <f t="shared" si="12"/>
        <v>9.3753462065604491</v>
      </c>
      <c r="O23" s="12">
        <v>88</v>
      </c>
      <c r="P23" s="12">
        <v>747</v>
      </c>
      <c r="Q23" s="16">
        <f t="shared" si="23"/>
        <v>0.11780455153949129</v>
      </c>
      <c r="R23" s="12">
        <v>1414</v>
      </c>
      <c r="S23" s="11">
        <f t="shared" si="24"/>
        <v>11794</v>
      </c>
      <c r="T23" s="13">
        <f t="shared" si="13"/>
        <v>0.11989147023910462</v>
      </c>
      <c r="U23" s="11">
        <f t="shared" si="20"/>
        <v>434</v>
      </c>
      <c r="V23" s="11">
        <f t="shared" si="29"/>
        <v>11794</v>
      </c>
      <c r="W23" s="16">
        <f t="shared" si="25"/>
        <v>3.6798372053586569E-2</v>
      </c>
      <c r="X23" s="5">
        <v>45</v>
      </c>
      <c r="Y23" s="11">
        <f t="shared" si="27"/>
        <v>11794</v>
      </c>
      <c r="Z23" s="14">
        <f t="shared" si="30"/>
        <v>0.38154994064778702</v>
      </c>
    </row>
    <row r="24" spans="1:26" x14ac:dyDescent="0.25">
      <c r="A24" s="15">
        <v>22</v>
      </c>
      <c r="B24" s="10" t="s">
        <v>28</v>
      </c>
      <c r="C24" s="12">
        <v>35446</v>
      </c>
      <c r="D24" s="5">
        <v>808572</v>
      </c>
      <c r="E24" s="12">
        <v>21783</v>
      </c>
      <c r="F24" s="20">
        <f t="shared" si="21"/>
        <v>0.38545957230717148</v>
      </c>
      <c r="G24" s="12">
        <v>7802</v>
      </c>
      <c r="H24" s="11">
        <f t="shared" si="28"/>
        <v>35446</v>
      </c>
      <c r="I24" s="20">
        <f t="shared" si="19"/>
        <v>0.22010946228065226</v>
      </c>
      <c r="J24" s="8">
        <v>276</v>
      </c>
      <c r="K24" s="8">
        <v>497887</v>
      </c>
      <c r="L24" s="18">
        <f t="shared" si="22"/>
        <v>5.5434265204755299E-2</v>
      </c>
      <c r="M24" s="4">
        <f t="shared" si="26"/>
        <v>808572</v>
      </c>
      <c r="N24" s="58">
        <f t="shared" si="12"/>
        <v>13.603025007837584</v>
      </c>
      <c r="O24" s="12">
        <v>11613</v>
      </c>
      <c r="P24" s="12">
        <v>50571</v>
      </c>
      <c r="Q24" s="18">
        <f t="shared" si="23"/>
        <v>0.22963753930118053</v>
      </c>
      <c r="R24" s="12">
        <v>110374</v>
      </c>
      <c r="S24" s="11">
        <f t="shared" si="24"/>
        <v>808572</v>
      </c>
      <c r="T24" s="13">
        <f t="shared" si="13"/>
        <v>0.13650485052660741</v>
      </c>
      <c r="U24" s="11">
        <f t="shared" si="20"/>
        <v>21783</v>
      </c>
      <c r="V24" s="11">
        <f t="shared" si="29"/>
        <v>808572</v>
      </c>
      <c r="W24" s="18">
        <f t="shared" si="25"/>
        <v>2.6940086968136417E-2</v>
      </c>
      <c r="X24" s="6">
        <v>15092</v>
      </c>
      <c r="Y24" s="11">
        <f t="shared" si="27"/>
        <v>808572</v>
      </c>
      <c r="Z24" s="14">
        <f t="shared" si="30"/>
        <v>1.8665004477028637</v>
      </c>
    </row>
    <row r="25" spans="1:26" x14ac:dyDescent="0.25">
      <c r="A25" s="9">
        <v>23</v>
      </c>
      <c r="B25" s="10" t="s">
        <v>47</v>
      </c>
      <c r="C25" s="12">
        <v>6378</v>
      </c>
      <c r="D25" s="5">
        <v>173583</v>
      </c>
      <c r="E25" s="12">
        <v>3513</v>
      </c>
      <c r="F25" s="16">
        <f t="shared" si="21"/>
        <v>0.44920037629350895</v>
      </c>
      <c r="G25" s="12">
        <v>892</v>
      </c>
      <c r="H25" s="11">
        <f t="shared" si="28"/>
        <v>6378</v>
      </c>
      <c r="I25" s="16">
        <f t="shared" si="19"/>
        <v>0.1398557541549075</v>
      </c>
      <c r="J25" s="5">
        <v>1260</v>
      </c>
      <c r="K25" s="5">
        <v>113491</v>
      </c>
      <c r="L25" s="16">
        <f t="shared" si="22"/>
        <v>1.1102201936717448</v>
      </c>
      <c r="M25" s="4">
        <f t="shared" si="26"/>
        <v>173583</v>
      </c>
      <c r="N25" s="58">
        <f t="shared" si="12"/>
        <v>12.064411150146016</v>
      </c>
      <c r="O25" s="12">
        <v>1411</v>
      </c>
      <c r="P25" s="12">
        <v>12221</v>
      </c>
      <c r="Q25" s="16">
        <f t="shared" si="23"/>
        <v>0.1154570002454791</v>
      </c>
      <c r="R25" s="12">
        <v>24428</v>
      </c>
      <c r="S25" s="11">
        <f t="shared" si="24"/>
        <v>173583</v>
      </c>
      <c r="T25" s="13">
        <f t="shared" si="13"/>
        <v>0.14072806668855822</v>
      </c>
      <c r="U25" s="11">
        <f t="shared" si="20"/>
        <v>3513</v>
      </c>
      <c r="V25" s="11">
        <f t="shared" si="29"/>
        <v>173583</v>
      </c>
      <c r="W25" s="16">
        <f t="shared" si="25"/>
        <v>2.0238156962375346E-2</v>
      </c>
      <c r="X25" s="5">
        <v>2638</v>
      </c>
      <c r="Y25" s="11">
        <f t="shared" si="27"/>
        <v>173583</v>
      </c>
      <c r="Z25" s="14">
        <f t="shared" si="30"/>
        <v>1.5197340753414792</v>
      </c>
    </row>
    <row r="26" spans="1:26" x14ac:dyDescent="0.25">
      <c r="A26" s="15">
        <v>24</v>
      </c>
      <c r="B26" s="10" t="s">
        <v>40</v>
      </c>
      <c r="C26" s="12">
        <v>138</v>
      </c>
      <c r="D26" s="5">
        <v>3897</v>
      </c>
      <c r="E26" s="12">
        <v>82</v>
      </c>
      <c r="F26" s="16">
        <f t="shared" si="21"/>
        <v>0.40579710144927528</v>
      </c>
      <c r="G26" s="12">
        <v>6</v>
      </c>
      <c r="H26" s="11">
        <f t="shared" si="28"/>
        <v>138</v>
      </c>
      <c r="I26" s="16">
        <f t="shared" si="19"/>
        <v>4.3478260869565216E-2</v>
      </c>
      <c r="J26" s="5">
        <v>2</v>
      </c>
      <c r="K26" s="5">
        <v>2325</v>
      </c>
      <c r="L26" s="16">
        <f t="shared" si="22"/>
        <v>8.6021505376344093E-2</v>
      </c>
      <c r="M26" s="4">
        <f t="shared" si="26"/>
        <v>3897</v>
      </c>
      <c r="N26" s="58">
        <f t="shared" si="12"/>
        <v>8.2679623053387097</v>
      </c>
      <c r="O26" s="12">
        <v>21</v>
      </c>
      <c r="P26" s="12">
        <v>315</v>
      </c>
      <c r="Q26" s="16">
        <f t="shared" si="23"/>
        <v>6.6666666666666666E-2</v>
      </c>
      <c r="R26" s="12">
        <v>1130</v>
      </c>
      <c r="S26" s="11">
        <f t="shared" si="24"/>
        <v>3897</v>
      </c>
      <c r="T26" s="13">
        <f t="shared" si="13"/>
        <v>0.28996664100590197</v>
      </c>
      <c r="U26" s="11">
        <f t="shared" si="20"/>
        <v>82</v>
      </c>
      <c r="V26" s="11">
        <f t="shared" si="29"/>
        <v>3897</v>
      </c>
      <c r="W26" s="16">
        <f t="shared" si="25"/>
        <v>2.1041827046445985E-2</v>
      </c>
      <c r="X26" s="5">
        <v>10</v>
      </c>
      <c r="Y26" s="11">
        <f t="shared" si="27"/>
        <v>3897</v>
      </c>
      <c r="Z26" s="14">
        <f t="shared" si="30"/>
        <v>0.25660764690787785</v>
      </c>
    </row>
    <row r="27" spans="1:26" x14ac:dyDescent="0.25">
      <c r="A27" s="9">
        <v>25</v>
      </c>
      <c r="B27" s="10" t="s">
        <v>49</v>
      </c>
      <c r="C27" s="12">
        <v>8964</v>
      </c>
      <c r="D27" s="5">
        <v>207204</v>
      </c>
      <c r="E27" s="12">
        <v>5048</v>
      </c>
      <c r="F27" s="16">
        <f t="shared" si="21"/>
        <v>0.43685854529228024</v>
      </c>
      <c r="G27" s="12">
        <v>148</v>
      </c>
      <c r="H27" s="11">
        <f t="shared" si="28"/>
        <v>8964</v>
      </c>
      <c r="I27" s="16">
        <f t="shared" si="19"/>
        <v>1.6510486390004461E-2</v>
      </c>
      <c r="J27" s="5">
        <v>906</v>
      </c>
      <c r="K27" s="5">
        <v>137386</v>
      </c>
      <c r="L27" s="16">
        <f t="shared" si="22"/>
        <v>0.65945583975077515</v>
      </c>
      <c r="M27" s="4">
        <f t="shared" si="26"/>
        <v>207204</v>
      </c>
      <c r="N27" s="58">
        <f t="shared" si="12"/>
        <v>12.241459094200431</v>
      </c>
      <c r="O27" s="12">
        <v>2407</v>
      </c>
      <c r="P27" s="12">
        <v>17212</v>
      </c>
      <c r="Q27" s="16">
        <f t="shared" si="23"/>
        <v>0.13984429467813153</v>
      </c>
      <c r="R27" s="12">
        <v>40747</v>
      </c>
      <c r="S27" s="11">
        <f t="shared" si="24"/>
        <v>207204</v>
      </c>
      <c r="T27" s="13">
        <f t="shared" si="13"/>
        <v>0.19665160904229648</v>
      </c>
      <c r="U27" s="11">
        <f t="shared" si="20"/>
        <v>5048</v>
      </c>
      <c r="V27" s="11">
        <f t="shared" si="29"/>
        <v>207204</v>
      </c>
      <c r="W27" s="16">
        <f t="shared" si="25"/>
        <v>2.4362464045095653E-2</v>
      </c>
      <c r="X27" s="5">
        <v>3187</v>
      </c>
      <c r="Y27" s="11">
        <f t="shared" si="27"/>
        <v>207204</v>
      </c>
      <c r="Z27" s="14">
        <f t="shared" si="30"/>
        <v>1.5380977201212331</v>
      </c>
    </row>
    <row r="28" spans="1:26" x14ac:dyDescent="0.25">
      <c r="A28" s="15">
        <v>26</v>
      </c>
      <c r="B28" s="10" t="s">
        <v>38</v>
      </c>
      <c r="C28" s="12">
        <v>5400</v>
      </c>
      <c r="D28" s="5">
        <v>152893</v>
      </c>
      <c r="E28" s="12">
        <v>4466</v>
      </c>
      <c r="F28" s="16">
        <f t="shared" si="21"/>
        <v>0.17296296296296301</v>
      </c>
      <c r="G28" s="12">
        <v>1130</v>
      </c>
      <c r="H28" s="11">
        <f t="shared" si="28"/>
        <v>5400</v>
      </c>
      <c r="I28" s="16">
        <f t="shared" si="19"/>
        <v>0.20925925925925926</v>
      </c>
      <c r="J28" s="5">
        <v>885</v>
      </c>
      <c r="K28" s="5">
        <v>128118</v>
      </c>
      <c r="L28" s="16">
        <f t="shared" si="22"/>
        <v>0.69076944691612419</v>
      </c>
      <c r="M28" s="4">
        <f t="shared" si="26"/>
        <v>152893</v>
      </c>
      <c r="N28" s="58">
        <f t="shared" si="12"/>
        <v>11.937493609312574</v>
      </c>
      <c r="O28" s="12">
        <v>7361</v>
      </c>
      <c r="P28" s="12">
        <v>11081</v>
      </c>
      <c r="Q28" s="16">
        <f t="shared" si="23"/>
        <v>0.6642902265138525</v>
      </c>
      <c r="R28" s="12">
        <v>22452</v>
      </c>
      <c r="S28" s="11">
        <f t="shared" si="24"/>
        <v>152893</v>
      </c>
      <c r="T28" s="13">
        <f t="shared" si="13"/>
        <v>0.14684779551712634</v>
      </c>
      <c r="U28" s="11">
        <f t="shared" si="20"/>
        <v>4466</v>
      </c>
      <c r="V28" s="11">
        <f t="shared" si="29"/>
        <v>152893</v>
      </c>
      <c r="W28" s="16">
        <f t="shared" si="25"/>
        <v>2.9209970371436234E-2</v>
      </c>
      <c r="X28" s="5">
        <v>901</v>
      </c>
      <c r="Y28" s="11">
        <f t="shared" si="27"/>
        <v>152893</v>
      </c>
      <c r="Z28" s="14">
        <f t="shared" si="30"/>
        <v>0.58930101443493166</v>
      </c>
    </row>
    <row r="29" spans="1:26" x14ac:dyDescent="0.25">
      <c r="A29" s="9">
        <v>27</v>
      </c>
      <c r="B29" s="10" t="s">
        <v>51</v>
      </c>
      <c r="C29" s="12">
        <v>135</v>
      </c>
      <c r="D29" s="5">
        <v>9482</v>
      </c>
      <c r="E29" s="12">
        <v>296</v>
      </c>
      <c r="F29" s="16">
        <f t="shared" si="21"/>
        <v>-1.1925925925925924</v>
      </c>
      <c r="G29" s="12">
        <v>6</v>
      </c>
      <c r="H29" s="11">
        <f t="shared" si="28"/>
        <v>135</v>
      </c>
      <c r="I29" s="16">
        <f t="shared" si="19"/>
        <v>4.4444444444444446E-2</v>
      </c>
      <c r="J29" s="5">
        <v>108</v>
      </c>
      <c r="K29" s="5">
        <v>5390</v>
      </c>
      <c r="L29" s="16">
        <f t="shared" si="22"/>
        <v>2.0037105751391464</v>
      </c>
      <c r="M29" s="4">
        <f t="shared" si="26"/>
        <v>9482</v>
      </c>
      <c r="N29" s="58">
        <f t="shared" si="12"/>
        <v>9.1571505434620644</v>
      </c>
      <c r="O29" s="12">
        <v>30</v>
      </c>
      <c r="P29" s="12">
        <v>572</v>
      </c>
      <c r="Q29" s="16">
        <f t="shared" si="23"/>
        <v>5.2447552447552448E-2</v>
      </c>
      <c r="R29" s="12">
        <v>693</v>
      </c>
      <c r="S29" s="11">
        <f t="shared" si="24"/>
        <v>9482</v>
      </c>
      <c r="T29" s="13">
        <f t="shared" si="13"/>
        <v>7.3085846867749424E-2</v>
      </c>
      <c r="U29" s="11">
        <f t="shared" si="20"/>
        <v>296</v>
      </c>
      <c r="V29" s="11">
        <f t="shared" si="29"/>
        <v>9482</v>
      </c>
      <c r="W29" s="16">
        <f t="shared" si="25"/>
        <v>3.1217042817970893E-2</v>
      </c>
      <c r="X29" s="5">
        <v>-100</v>
      </c>
      <c r="Y29" s="11">
        <f t="shared" si="27"/>
        <v>9482</v>
      </c>
      <c r="Z29" s="14">
        <f t="shared" si="30"/>
        <v>-1.054629824931449</v>
      </c>
    </row>
    <row r="30" spans="1:26" x14ac:dyDescent="0.25">
      <c r="A30" s="15">
        <v>28</v>
      </c>
      <c r="B30" s="10" t="s">
        <v>33</v>
      </c>
      <c r="C30" s="12">
        <v>303</v>
      </c>
      <c r="D30" s="5">
        <v>20487</v>
      </c>
      <c r="E30" s="12">
        <v>2150</v>
      </c>
      <c r="F30" s="16">
        <f t="shared" si="21"/>
        <v>-6.0957095709570952</v>
      </c>
      <c r="G30" s="12">
        <v>52</v>
      </c>
      <c r="H30" s="11">
        <f t="shared" si="28"/>
        <v>303</v>
      </c>
      <c r="I30" s="16">
        <f t="shared" si="19"/>
        <v>0.17161716171617161</v>
      </c>
      <c r="J30" s="5">
        <v>139</v>
      </c>
      <c r="K30" s="5">
        <v>13876</v>
      </c>
      <c r="L30" s="16">
        <f t="shared" si="22"/>
        <v>1.0017296050735083</v>
      </c>
      <c r="M30" s="4">
        <f t="shared" si="26"/>
        <v>20487</v>
      </c>
      <c r="N30" s="58">
        <f t="shared" si="12"/>
        <v>9.9275458176291984</v>
      </c>
      <c r="O30" s="12">
        <v>1872</v>
      </c>
      <c r="P30" s="12">
        <v>1353</v>
      </c>
      <c r="Q30" s="16">
        <f t="shared" si="23"/>
        <v>1.3835920177383592</v>
      </c>
      <c r="R30" s="12">
        <v>4672</v>
      </c>
      <c r="S30" s="11">
        <f t="shared" si="24"/>
        <v>20487</v>
      </c>
      <c r="T30" s="13">
        <f t="shared" si="13"/>
        <v>0.22804705422951141</v>
      </c>
      <c r="U30" s="11">
        <f t="shared" si="20"/>
        <v>2150</v>
      </c>
      <c r="V30" s="11">
        <f t="shared" si="29"/>
        <v>20487</v>
      </c>
      <c r="W30" s="16">
        <f t="shared" si="25"/>
        <v>0.10494459901400888</v>
      </c>
      <c r="X30" s="5">
        <v>15</v>
      </c>
      <c r="Y30" s="11">
        <f t="shared" si="27"/>
        <v>20487</v>
      </c>
      <c r="Z30" s="14">
        <f t="shared" si="30"/>
        <v>7.3217162102796898E-2</v>
      </c>
    </row>
    <row r="31" spans="1:26" x14ac:dyDescent="0.25">
      <c r="A31" s="9">
        <v>29</v>
      </c>
      <c r="B31" s="19" t="s">
        <v>29</v>
      </c>
      <c r="C31" s="5">
        <v>77666</v>
      </c>
      <c r="D31" s="5">
        <v>1296898</v>
      </c>
      <c r="E31" s="5">
        <v>41990</v>
      </c>
      <c r="F31" s="20">
        <f t="shared" si="21"/>
        <v>0.45935158241701651</v>
      </c>
      <c r="G31" s="5">
        <v>12019</v>
      </c>
      <c r="H31" s="11">
        <f t="shared" si="28"/>
        <v>77666</v>
      </c>
      <c r="I31" s="20">
        <f t="shared" si="19"/>
        <v>0.15475240130816573</v>
      </c>
      <c r="J31" s="8">
        <v>6281</v>
      </c>
      <c r="K31" s="8">
        <v>779627</v>
      </c>
      <c r="L31" s="18">
        <f t="shared" si="22"/>
        <v>0.80564167223556915</v>
      </c>
      <c r="M31" s="4">
        <f t="shared" si="26"/>
        <v>1296898</v>
      </c>
      <c r="N31" s="58">
        <f t="shared" si="12"/>
        <v>14.075485817183697</v>
      </c>
      <c r="O31" s="5">
        <v>23425</v>
      </c>
      <c r="P31" s="5">
        <v>111583</v>
      </c>
      <c r="Q31" s="18">
        <f t="shared" si="23"/>
        <v>0.20993341279585601</v>
      </c>
      <c r="R31" s="5">
        <v>185275</v>
      </c>
      <c r="S31" s="11">
        <f t="shared" si="24"/>
        <v>1296898</v>
      </c>
      <c r="T31" s="13">
        <f t="shared" si="13"/>
        <v>0.1428601169868409</v>
      </c>
      <c r="U31" s="11">
        <f t="shared" si="20"/>
        <v>41990</v>
      </c>
      <c r="V31" s="11">
        <f t="shared" si="29"/>
        <v>1296898</v>
      </c>
      <c r="W31" s="18">
        <f t="shared" si="25"/>
        <v>3.2377257116596676E-2</v>
      </c>
      <c r="X31" s="6">
        <v>32418</v>
      </c>
      <c r="Y31" s="11">
        <f t="shared" si="27"/>
        <v>1296898</v>
      </c>
      <c r="Z31" s="14">
        <f t="shared" si="30"/>
        <v>2.4996568735552063</v>
      </c>
    </row>
    <row r="32" spans="1:26" s="2" customFormat="1" x14ac:dyDescent="0.25">
      <c r="A32" s="15">
        <v>30</v>
      </c>
      <c r="B32" s="10" t="s">
        <v>21</v>
      </c>
      <c r="C32" s="12">
        <v>676</v>
      </c>
      <c r="D32" s="5">
        <v>23314</v>
      </c>
      <c r="E32" s="12">
        <v>281</v>
      </c>
      <c r="F32" s="20">
        <f t="shared" si="21"/>
        <v>0.58431952662721887</v>
      </c>
      <c r="G32" s="12">
        <v>16</v>
      </c>
      <c r="H32" s="11">
        <f t="shared" si="28"/>
        <v>676</v>
      </c>
      <c r="I32" s="20">
        <f t="shared" si="19"/>
        <v>2.3668639053254437E-2</v>
      </c>
      <c r="J32" s="8">
        <v>169</v>
      </c>
      <c r="K32" s="8">
        <v>15220</v>
      </c>
      <c r="L32" s="18">
        <f t="shared" si="22"/>
        <v>1.1103810775295664</v>
      </c>
      <c r="M32" s="4">
        <f t="shared" si="26"/>
        <v>23314</v>
      </c>
      <c r="N32" s="58">
        <f t="shared" si="12"/>
        <v>10.056809317479777</v>
      </c>
      <c r="O32" s="12">
        <v>51</v>
      </c>
      <c r="P32" s="12">
        <v>1664</v>
      </c>
      <c r="Q32" s="18">
        <f t="shared" si="23"/>
        <v>3.064903846153846E-2</v>
      </c>
      <c r="R32" s="12">
        <v>4424</v>
      </c>
      <c r="S32" s="11">
        <f t="shared" si="24"/>
        <v>23314</v>
      </c>
      <c r="T32" s="13">
        <f t="shared" si="13"/>
        <v>0.18975722741700266</v>
      </c>
      <c r="U32" s="11">
        <f t="shared" si="20"/>
        <v>281</v>
      </c>
      <c r="V32" s="11">
        <f t="shared" si="29"/>
        <v>23314</v>
      </c>
      <c r="W32" s="18">
        <f t="shared" si="25"/>
        <v>1.2052843784850305E-2</v>
      </c>
      <c r="X32" s="6">
        <v>204</v>
      </c>
      <c r="Y32" s="11">
        <f t="shared" si="27"/>
        <v>23314</v>
      </c>
      <c r="Z32" s="14">
        <f t="shared" si="30"/>
        <v>0.875010723170627</v>
      </c>
    </row>
    <row r="33" spans="1:26" x14ac:dyDescent="0.25">
      <c r="A33" s="9">
        <v>31</v>
      </c>
      <c r="B33" s="10" t="s">
        <v>39</v>
      </c>
      <c r="C33" s="12">
        <v>2166</v>
      </c>
      <c r="D33" s="5">
        <v>30749</v>
      </c>
      <c r="E33" s="12">
        <v>2754</v>
      </c>
      <c r="F33" s="16">
        <f t="shared" si="21"/>
        <v>-0.27146814404432118</v>
      </c>
      <c r="G33" s="12">
        <v>617</v>
      </c>
      <c r="H33" s="11">
        <f t="shared" si="28"/>
        <v>2166</v>
      </c>
      <c r="I33" s="16">
        <f t="shared" si="19"/>
        <v>0.28485687903970452</v>
      </c>
      <c r="J33" s="5">
        <v>292</v>
      </c>
      <c r="K33" s="5">
        <v>19214</v>
      </c>
      <c r="L33" s="16">
        <f t="shared" si="22"/>
        <v>1.5197252003747268</v>
      </c>
      <c r="M33" s="4">
        <f t="shared" si="26"/>
        <v>30749</v>
      </c>
      <c r="N33" s="58">
        <f t="shared" si="12"/>
        <v>10.333612752380663</v>
      </c>
      <c r="O33" s="12">
        <v>2830</v>
      </c>
      <c r="P33" s="12">
        <v>3086</v>
      </c>
      <c r="Q33" s="16">
        <f t="shared" si="23"/>
        <v>0.9170447180816591</v>
      </c>
      <c r="R33" s="12">
        <v>4856</v>
      </c>
      <c r="S33" s="11">
        <f t="shared" si="24"/>
        <v>30749</v>
      </c>
      <c r="T33" s="13">
        <f t="shared" si="13"/>
        <v>0.15792383492146086</v>
      </c>
      <c r="U33" s="11">
        <f t="shared" si="20"/>
        <v>2754</v>
      </c>
      <c r="V33" s="11">
        <f t="shared" si="29"/>
        <v>30749</v>
      </c>
      <c r="W33" s="16">
        <f t="shared" si="25"/>
        <v>8.9563888256528668E-2</v>
      </c>
      <c r="X33" s="5">
        <v>50</v>
      </c>
      <c r="Y33" s="11">
        <f t="shared" si="27"/>
        <v>30749</v>
      </c>
      <c r="Z33" s="14">
        <f t="shared" si="30"/>
        <v>0.16260691404598523</v>
      </c>
    </row>
    <row r="34" spans="1:26" x14ac:dyDescent="0.25">
      <c r="A34" s="15">
        <v>32</v>
      </c>
      <c r="B34" s="10" t="s">
        <v>30</v>
      </c>
      <c r="C34" s="12">
        <v>10089</v>
      </c>
      <c r="D34" s="5">
        <v>306436</v>
      </c>
      <c r="E34" s="12">
        <v>6853</v>
      </c>
      <c r="F34" s="16">
        <f t="shared" si="21"/>
        <v>0.32074536624046002</v>
      </c>
      <c r="G34" s="12">
        <v>632</v>
      </c>
      <c r="H34" s="11">
        <f t="shared" si="28"/>
        <v>10089</v>
      </c>
      <c r="I34" s="16">
        <f t="shared" si="19"/>
        <v>6.264248191099217E-2</v>
      </c>
      <c r="J34" s="5">
        <v>2</v>
      </c>
      <c r="K34" s="5">
        <v>235000</v>
      </c>
      <c r="L34" s="26">
        <f t="shared" si="22"/>
        <v>8.5106382978723414E-4</v>
      </c>
      <c r="M34" s="4">
        <f t="shared" si="26"/>
        <v>306436</v>
      </c>
      <c r="N34" s="58">
        <f t="shared" si="12"/>
        <v>12.63276420341934</v>
      </c>
      <c r="O34" s="12">
        <v>2072</v>
      </c>
      <c r="P34" s="12">
        <v>22852</v>
      </c>
      <c r="Q34" s="16">
        <f t="shared" si="23"/>
        <v>9.0670400840189042E-2</v>
      </c>
      <c r="R34" s="12">
        <v>23840</v>
      </c>
      <c r="S34" s="11">
        <f t="shared" si="24"/>
        <v>306436</v>
      </c>
      <c r="T34" s="13">
        <f t="shared" si="13"/>
        <v>7.7797647795950872E-2</v>
      </c>
      <c r="U34" s="11">
        <f t="shared" si="20"/>
        <v>6853</v>
      </c>
      <c r="V34" s="11">
        <f t="shared" si="29"/>
        <v>306436</v>
      </c>
      <c r="W34" s="16">
        <f t="shared" si="25"/>
        <v>2.2363560417183358E-2</v>
      </c>
      <c r="X34" s="5">
        <v>2808</v>
      </c>
      <c r="Y34" s="11">
        <f t="shared" si="27"/>
        <v>306436</v>
      </c>
      <c r="Z34" s="14">
        <f t="shared" si="30"/>
        <v>0.91634142202613267</v>
      </c>
    </row>
    <row r="35" spans="1:26" x14ac:dyDescent="0.25">
      <c r="A35" s="9">
        <v>33</v>
      </c>
      <c r="B35" s="10" t="s">
        <v>41</v>
      </c>
      <c r="C35" s="12">
        <v>9600</v>
      </c>
      <c r="D35" s="5">
        <v>101341</v>
      </c>
      <c r="E35" s="12">
        <v>7253</v>
      </c>
      <c r="F35" s="16">
        <f t="shared" si="21"/>
        <v>0.24447916666666661</v>
      </c>
      <c r="G35" s="12">
        <v>784</v>
      </c>
      <c r="H35" s="11">
        <f t="shared" si="28"/>
        <v>9600</v>
      </c>
      <c r="I35" s="16">
        <f t="shared" si="19"/>
        <v>8.1666666666666665E-2</v>
      </c>
      <c r="J35" s="5">
        <v>155</v>
      </c>
      <c r="K35" s="5">
        <v>67608</v>
      </c>
      <c r="L35" s="16">
        <f t="shared" si="22"/>
        <v>0.2292628091350136</v>
      </c>
      <c r="M35" s="4">
        <f t="shared" si="26"/>
        <v>101341</v>
      </c>
      <c r="N35" s="58">
        <f t="shared" si="12"/>
        <v>11.526246346753071</v>
      </c>
      <c r="O35" s="12">
        <v>600</v>
      </c>
      <c r="P35" s="12">
        <v>14127</v>
      </c>
      <c r="Q35" s="16">
        <f>O35/P35</f>
        <v>4.2471862391165856E-2</v>
      </c>
      <c r="R35" s="12">
        <v>18786</v>
      </c>
      <c r="S35" s="11">
        <f t="shared" si="24"/>
        <v>101341</v>
      </c>
      <c r="T35" s="13">
        <f t="shared" si="13"/>
        <v>0.18537413287810461</v>
      </c>
      <c r="U35" s="11">
        <f t="shared" si="20"/>
        <v>7253</v>
      </c>
      <c r="V35" s="11">
        <f t="shared" si="29"/>
        <v>101341</v>
      </c>
      <c r="W35" s="16">
        <f t="shared" si="25"/>
        <v>7.1570243040822573E-2</v>
      </c>
      <c r="X35" s="5">
        <v>2128</v>
      </c>
      <c r="Y35" s="11">
        <f t="shared" si="27"/>
        <v>101341</v>
      </c>
      <c r="Z35" s="14">
        <f t="shared" si="30"/>
        <v>2.0998411304407889</v>
      </c>
    </row>
    <row r="36" spans="1:26" x14ac:dyDescent="0.25">
      <c r="A36" s="15">
        <v>34</v>
      </c>
      <c r="B36" s="10" t="s">
        <v>42</v>
      </c>
      <c r="C36" s="12">
        <v>459</v>
      </c>
      <c r="D36" s="5">
        <v>30172</v>
      </c>
      <c r="E36" s="12">
        <v>741</v>
      </c>
      <c r="F36" s="16">
        <f t="shared" si="21"/>
        <v>-0.61437908496732008</v>
      </c>
      <c r="G36" s="12">
        <v>13</v>
      </c>
      <c r="H36" s="11">
        <f t="shared" si="28"/>
        <v>459</v>
      </c>
      <c r="I36" s="16">
        <f t="shared" si="19"/>
        <v>2.8322440087145968E-2</v>
      </c>
      <c r="J36" s="5">
        <v>87</v>
      </c>
      <c r="K36" s="5">
        <v>16103</v>
      </c>
      <c r="L36" s="16">
        <f t="shared" si="22"/>
        <v>0.54027199900639633</v>
      </c>
      <c r="M36" s="4">
        <f t="shared" si="26"/>
        <v>30172</v>
      </c>
      <c r="N36" s="58">
        <f t="shared" si="12"/>
        <v>10.314669620973522</v>
      </c>
      <c r="O36" s="12">
        <v>379</v>
      </c>
      <c r="P36" s="12">
        <v>2280</v>
      </c>
      <c r="Q36" s="16">
        <f t="shared" si="23"/>
        <v>0.16622807017543859</v>
      </c>
      <c r="R36" s="12">
        <v>2806</v>
      </c>
      <c r="S36" s="11">
        <f t="shared" si="24"/>
        <v>30172</v>
      </c>
      <c r="T36" s="13">
        <f t="shared" si="13"/>
        <v>9.3000132573246713E-2</v>
      </c>
      <c r="U36" s="11">
        <f t="shared" si="20"/>
        <v>741</v>
      </c>
      <c r="V36" s="11">
        <f t="shared" si="29"/>
        <v>30172</v>
      </c>
      <c r="W36" s="16">
        <f t="shared" si="25"/>
        <v>2.4559193954659948E-2</v>
      </c>
      <c r="X36" s="5">
        <v>79</v>
      </c>
      <c r="Y36" s="11">
        <f t="shared" si="27"/>
        <v>30172</v>
      </c>
      <c r="Z36" s="14">
        <f t="shared" si="30"/>
        <v>0.261832162269654</v>
      </c>
    </row>
    <row r="37" spans="1:26" x14ac:dyDescent="0.25">
      <c r="A37" s="9">
        <v>35</v>
      </c>
      <c r="B37" s="10" t="s">
        <v>50</v>
      </c>
      <c r="C37" s="12">
        <v>1290</v>
      </c>
      <c r="D37" s="5">
        <v>29632</v>
      </c>
      <c r="E37" s="12">
        <v>818</v>
      </c>
      <c r="F37" s="16">
        <f t="shared" si="21"/>
        <v>0.3658914728682171</v>
      </c>
      <c r="G37" s="12">
        <v>0</v>
      </c>
      <c r="H37" s="11">
        <f t="shared" si="28"/>
        <v>1290</v>
      </c>
      <c r="I37" s="16">
        <f t="shared" si="19"/>
        <v>0</v>
      </c>
      <c r="J37" s="5">
        <v>189</v>
      </c>
      <c r="K37" s="5">
        <v>22295</v>
      </c>
      <c r="L37" s="16">
        <f t="shared" si="22"/>
        <v>0.84772370486656201</v>
      </c>
      <c r="M37" s="4">
        <f t="shared" si="26"/>
        <v>29632</v>
      </c>
      <c r="N37" s="58">
        <f t="shared" si="12"/>
        <v>10.296610137445906</v>
      </c>
      <c r="O37" s="12">
        <v>258</v>
      </c>
      <c r="P37" s="12">
        <v>2215</v>
      </c>
      <c r="Q37" s="16">
        <f t="shared" si="23"/>
        <v>0.11647855530474041</v>
      </c>
      <c r="R37" s="12">
        <v>6550</v>
      </c>
      <c r="S37" s="11">
        <f t="shared" si="24"/>
        <v>29632</v>
      </c>
      <c r="T37" s="13">
        <f t="shared" si="13"/>
        <v>0.22104481641468682</v>
      </c>
      <c r="U37" s="11">
        <f t="shared" si="20"/>
        <v>818</v>
      </c>
      <c r="V37" s="11">
        <f t="shared" si="29"/>
        <v>29632</v>
      </c>
      <c r="W37" s="16">
        <f t="shared" si="25"/>
        <v>2.7605291576673865E-2</v>
      </c>
      <c r="X37" s="5">
        <v>538</v>
      </c>
      <c r="Y37" s="11">
        <f t="shared" si="27"/>
        <v>29632</v>
      </c>
      <c r="Z37" s="14">
        <f t="shared" si="30"/>
        <v>1.8156047516198703</v>
      </c>
    </row>
    <row r="38" spans="1:26" x14ac:dyDescent="0.25">
      <c r="X38" s="2"/>
      <c r="Y38" s="2"/>
    </row>
  </sheetData>
  <autoFilter ref="A1:Z37" xr:uid="{00000000-0009-0000-0000-000004000000}">
    <sortState xmlns:xlrd2="http://schemas.microsoft.com/office/spreadsheetml/2017/richdata2" ref="A4:Y38">
      <sortCondition ref="B1:B38"/>
    </sortState>
  </autoFilter>
  <mergeCells count="26">
    <mergeCell ref="Z1:Z2"/>
    <mergeCell ref="T1:T2"/>
    <mergeCell ref="U1:U2"/>
    <mergeCell ref="V1:V2"/>
    <mergeCell ref="W1:W2"/>
    <mergeCell ref="X1:X2"/>
    <mergeCell ref="Y1:Y2"/>
    <mergeCell ref="S1:S2"/>
    <mergeCell ref="G1:G2"/>
    <mergeCell ref="H1:H2"/>
    <mergeCell ref="I1:I2"/>
    <mergeCell ref="J1:J2"/>
    <mergeCell ref="K1:K2"/>
    <mergeCell ref="L1:L2"/>
    <mergeCell ref="M1:M2"/>
    <mergeCell ref="O1:O2"/>
    <mergeCell ref="P1:P2"/>
    <mergeCell ref="Q1:Q2"/>
    <mergeCell ref="R1:R2"/>
    <mergeCell ref="N1:N2"/>
    <mergeCell ref="F1:F2"/>
    <mergeCell ref="A1:A2"/>
    <mergeCell ref="B1:B2"/>
    <mergeCell ref="C1:C2"/>
    <mergeCell ref="D1:D2"/>
    <mergeCell ref="E1:E2"/>
  </mergeCells>
  <pageMargins left="0.13" right="0.2" top="0.74803149606299213" bottom="0.74803149606299213" header="0.32" footer="0.31496062992125984"/>
  <pageSetup paperSize="9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38"/>
  <sheetViews>
    <sheetView tabSelected="1" workbookViewId="0">
      <pane xSplit="2" ySplit="2" topLeftCell="S20" activePane="bottomRight" state="frozen"/>
      <selection pane="topRight" activeCell="C1" sqref="C1"/>
      <selection pane="bottomLeft" activeCell="A3" sqref="A3"/>
      <selection pane="bottomRight" activeCell="Z3" sqref="Z3:Z37"/>
    </sheetView>
  </sheetViews>
  <sheetFormatPr defaultRowHeight="15" x14ac:dyDescent="0.25"/>
  <cols>
    <col min="1" max="1" width="5.140625" customWidth="1"/>
    <col min="2" max="2" width="40" customWidth="1"/>
    <col min="3" max="3" width="13" customWidth="1"/>
    <col min="4" max="4" width="11.42578125" customWidth="1"/>
    <col min="5" max="5" width="14.140625" customWidth="1"/>
    <col min="6" max="6" width="10.85546875" style="1" customWidth="1"/>
    <col min="7" max="7" width="13.5703125" customWidth="1"/>
    <col min="8" max="8" width="12.28515625" customWidth="1"/>
    <col min="9" max="9" width="8.7109375" customWidth="1"/>
    <col min="10" max="10" width="15" customWidth="1"/>
    <col min="11" max="11" width="15.85546875" customWidth="1"/>
    <col min="12" max="12" width="7.7109375" customWidth="1"/>
    <col min="13" max="13" width="9.5703125" style="2" customWidth="1"/>
    <col min="14" max="14" width="14.85546875" customWidth="1"/>
    <col min="15" max="15" width="12.85546875" customWidth="1"/>
    <col min="16" max="16" width="11.7109375" customWidth="1"/>
    <col min="17" max="17" width="20" customWidth="1"/>
    <col min="18" max="18" width="16.5703125" customWidth="1"/>
    <col min="19" max="19" width="12.140625" customWidth="1"/>
    <col min="20" max="20" width="20" customWidth="1"/>
    <col min="21" max="22" width="11.85546875" customWidth="1"/>
    <col min="23" max="23" width="20" customWidth="1"/>
    <col min="24" max="24" width="17" customWidth="1"/>
    <col min="25" max="25" width="16.7109375" customWidth="1"/>
    <col min="26" max="26" width="20" customWidth="1"/>
  </cols>
  <sheetData>
    <row r="1" spans="1:26" ht="15.75" customHeight="1" x14ac:dyDescent="0.25">
      <c r="A1" s="31" t="s">
        <v>20</v>
      </c>
      <c r="B1" s="31" t="s">
        <v>0</v>
      </c>
      <c r="C1" s="39" t="s">
        <v>5</v>
      </c>
      <c r="D1" s="39" t="s">
        <v>6</v>
      </c>
      <c r="E1" s="54" t="s">
        <v>7</v>
      </c>
      <c r="F1" s="52" t="s">
        <v>4</v>
      </c>
      <c r="G1" s="39" t="s">
        <v>8</v>
      </c>
      <c r="H1" s="39" t="s">
        <v>9</v>
      </c>
      <c r="I1" s="41" t="s">
        <v>10</v>
      </c>
      <c r="J1" s="50" t="s">
        <v>52</v>
      </c>
      <c r="K1" s="50" t="s">
        <v>53</v>
      </c>
      <c r="L1" s="43" t="s">
        <v>11</v>
      </c>
      <c r="M1" s="46" t="s">
        <v>3</v>
      </c>
      <c r="N1" s="56" t="s">
        <v>59</v>
      </c>
      <c r="O1" s="45" t="s">
        <v>13</v>
      </c>
      <c r="P1" s="45" t="s">
        <v>14</v>
      </c>
      <c r="Q1" s="37" t="s">
        <v>12</v>
      </c>
      <c r="R1" s="33" t="s">
        <v>15</v>
      </c>
      <c r="S1" s="35" t="s">
        <v>6</v>
      </c>
      <c r="T1" s="37" t="s">
        <v>16</v>
      </c>
      <c r="U1" s="35" t="s">
        <v>17</v>
      </c>
      <c r="V1" s="35" t="s">
        <v>6</v>
      </c>
      <c r="W1" s="37" t="s">
        <v>18</v>
      </c>
      <c r="X1" s="48" t="s">
        <v>1</v>
      </c>
      <c r="Y1" s="48" t="s">
        <v>2</v>
      </c>
      <c r="Z1" s="29" t="s">
        <v>19</v>
      </c>
    </row>
    <row r="2" spans="1:26" ht="48.75" customHeight="1" thickBot="1" x14ac:dyDescent="0.3">
      <c r="A2" s="32"/>
      <c r="B2" s="32"/>
      <c r="C2" s="40"/>
      <c r="D2" s="40"/>
      <c r="E2" s="55"/>
      <c r="F2" s="53"/>
      <c r="G2" s="40"/>
      <c r="H2" s="40"/>
      <c r="I2" s="42"/>
      <c r="J2" s="51"/>
      <c r="K2" s="51"/>
      <c r="L2" s="44"/>
      <c r="M2" s="47"/>
      <c r="N2" s="57"/>
      <c r="O2" s="36"/>
      <c r="P2" s="36"/>
      <c r="Q2" s="38"/>
      <c r="R2" s="34"/>
      <c r="S2" s="36"/>
      <c r="T2" s="38"/>
      <c r="U2" s="36"/>
      <c r="V2" s="36"/>
      <c r="W2" s="38"/>
      <c r="X2" s="49"/>
      <c r="Y2" s="49"/>
      <c r="Z2" s="30"/>
    </row>
    <row r="3" spans="1:26" x14ac:dyDescent="0.25">
      <c r="A3" s="9">
        <v>1</v>
      </c>
      <c r="B3" s="10" t="s">
        <v>22</v>
      </c>
      <c r="C3" s="11">
        <v>155</v>
      </c>
      <c r="D3" s="4">
        <v>6422</v>
      </c>
      <c r="E3" s="11">
        <v>213</v>
      </c>
      <c r="F3" s="25">
        <f t="shared" ref="F3:F20" si="0">((C3/D3)-(E3/D3))/(C3/D3)</f>
        <v>-0.37419354838709662</v>
      </c>
      <c r="G3" s="12">
        <v>9</v>
      </c>
      <c r="H3" s="11">
        <f t="shared" ref="H3:H18" si="1">C3</f>
        <v>155</v>
      </c>
      <c r="I3" s="25">
        <f t="shared" ref="I3:I18" si="2">G3/H3</f>
        <v>5.8064516129032261E-2</v>
      </c>
      <c r="J3" s="7">
        <v>302</v>
      </c>
      <c r="K3" s="7">
        <v>3871</v>
      </c>
      <c r="L3" s="13">
        <f t="shared" ref="L3:L20" si="3">(J3/K3)*100</f>
        <v>7.8016016533195547</v>
      </c>
      <c r="M3" s="4">
        <f t="shared" ref="M3:M20" si="4">D3</f>
        <v>6422</v>
      </c>
      <c r="N3" s="58">
        <f>LN(M3)</f>
        <v>8.76748487464946</v>
      </c>
      <c r="O3" s="11">
        <v>8</v>
      </c>
      <c r="P3" s="11">
        <v>540</v>
      </c>
      <c r="Q3" s="13">
        <f t="shared" ref="Q3:Q20" si="5">O3/P3</f>
        <v>1.4814814814814815E-2</v>
      </c>
      <c r="R3" s="11">
        <v>1203</v>
      </c>
      <c r="S3" s="11">
        <f t="shared" ref="S3:S20" si="6">D3</f>
        <v>6422</v>
      </c>
      <c r="T3" s="13">
        <f>(R3/S3)</f>
        <v>0.1873248209280598</v>
      </c>
      <c r="U3" s="11">
        <f t="shared" ref="U3:U20" si="7">E3</f>
        <v>213</v>
      </c>
      <c r="V3" s="11">
        <f t="shared" ref="V3:V21" si="8">D3</f>
        <v>6422</v>
      </c>
      <c r="W3" s="13">
        <f t="shared" ref="W3:W21" si="9">U3/V3</f>
        <v>3.3167237620678913E-2</v>
      </c>
      <c r="X3" s="3">
        <v>-249</v>
      </c>
      <c r="Y3" s="11">
        <f t="shared" ref="Y3:Y20" si="10">D3</f>
        <v>6422</v>
      </c>
      <c r="Z3" s="14">
        <f t="shared" ref="Z3:Z19" si="11">(X3/Y3)*100</f>
        <v>-3.8772967922765496</v>
      </c>
    </row>
    <row r="4" spans="1:26" x14ac:dyDescent="0.25">
      <c r="A4" s="15">
        <v>2</v>
      </c>
      <c r="B4" s="10" t="s">
        <v>44</v>
      </c>
      <c r="C4" s="12">
        <v>927</v>
      </c>
      <c r="D4" s="5">
        <v>25532</v>
      </c>
      <c r="E4" s="12">
        <v>1106</v>
      </c>
      <c r="F4" s="16">
        <f t="shared" si="0"/>
        <v>-0.19309600862998927</v>
      </c>
      <c r="G4" s="12">
        <v>30</v>
      </c>
      <c r="H4" s="11">
        <f t="shared" si="1"/>
        <v>927</v>
      </c>
      <c r="I4" s="16">
        <f t="shared" si="2"/>
        <v>3.2362459546925564E-2</v>
      </c>
      <c r="J4" s="5">
        <v>657</v>
      </c>
      <c r="K4" s="5">
        <v>13460</v>
      </c>
      <c r="L4" s="16">
        <f t="shared" si="3"/>
        <v>4.8811292719167909</v>
      </c>
      <c r="M4" s="4">
        <f t="shared" si="4"/>
        <v>25532</v>
      </c>
      <c r="N4" s="58">
        <f t="shared" ref="N4:N37" si="12">LN(M4)</f>
        <v>10.147687846375948</v>
      </c>
      <c r="O4" s="12">
        <v>107</v>
      </c>
      <c r="P4" s="12">
        <v>1977</v>
      </c>
      <c r="Q4" s="17">
        <f t="shared" si="5"/>
        <v>5.4122407688416793E-2</v>
      </c>
      <c r="R4" s="12">
        <v>4536</v>
      </c>
      <c r="S4" s="11">
        <f t="shared" si="6"/>
        <v>25532</v>
      </c>
      <c r="T4" s="13">
        <f t="shared" ref="T4:T37" si="13">(R4/S4)</f>
        <v>0.17765940780197401</v>
      </c>
      <c r="U4" s="11">
        <f t="shared" si="7"/>
        <v>1106</v>
      </c>
      <c r="V4" s="11">
        <f t="shared" si="8"/>
        <v>25532</v>
      </c>
      <c r="W4" s="17">
        <f t="shared" si="9"/>
        <v>4.33181889393702E-2</v>
      </c>
      <c r="X4" s="4">
        <v>-58</v>
      </c>
      <c r="Y4" s="11">
        <f t="shared" si="10"/>
        <v>25532</v>
      </c>
      <c r="Z4" s="14">
        <f t="shared" si="11"/>
        <v>-0.22716590944696852</v>
      </c>
    </row>
    <row r="5" spans="1:26" x14ac:dyDescent="0.25">
      <c r="A5" s="9">
        <v>3</v>
      </c>
      <c r="B5" s="10" t="s">
        <v>26</v>
      </c>
      <c r="C5" s="12">
        <v>2015</v>
      </c>
      <c r="D5" s="5">
        <v>100264</v>
      </c>
      <c r="E5" s="12">
        <v>2802</v>
      </c>
      <c r="F5" s="20">
        <f t="shared" si="0"/>
        <v>-0.39057071960297768</v>
      </c>
      <c r="G5" s="12">
        <v>540</v>
      </c>
      <c r="H5" s="11">
        <f t="shared" si="1"/>
        <v>2015</v>
      </c>
      <c r="I5" s="20">
        <f t="shared" si="2"/>
        <v>0.26799007444168732</v>
      </c>
      <c r="J5" s="8">
        <v>2117</v>
      </c>
      <c r="K5" s="8">
        <v>67836</v>
      </c>
      <c r="L5" s="18">
        <f t="shared" si="3"/>
        <v>3.1207618373724868</v>
      </c>
      <c r="M5" s="4">
        <f t="shared" si="4"/>
        <v>100264</v>
      </c>
      <c r="N5" s="58">
        <f t="shared" si="12"/>
        <v>11.515561986291358</v>
      </c>
      <c r="O5" s="12">
        <v>784</v>
      </c>
      <c r="P5" s="12">
        <v>7765</v>
      </c>
      <c r="Q5" s="13">
        <f t="shared" si="5"/>
        <v>0.10096587250482936</v>
      </c>
      <c r="R5" s="12">
        <v>8905</v>
      </c>
      <c r="S5" s="11">
        <f t="shared" si="6"/>
        <v>100264</v>
      </c>
      <c r="T5" s="13">
        <f t="shared" si="13"/>
        <v>8.8815527008697034E-2</v>
      </c>
      <c r="U5" s="11">
        <f t="shared" si="7"/>
        <v>2802</v>
      </c>
      <c r="V5" s="11">
        <f t="shared" si="8"/>
        <v>100264</v>
      </c>
      <c r="W5" s="13">
        <f t="shared" si="9"/>
        <v>2.7946221973988671E-2</v>
      </c>
      <c r="X5" s="3">
        <v>217</v>
      </c>
      <c r="Y5" s="11">
        <f t="shared" si="10"/>
        <v>100264</v>
      </c>
      <c r="Z5" s="14">
        <f t="shared" si="11"/>
        <v>0.21642862842096863</v>
      </c>
    </row>
    <row r="6" spans="1:26" x14ac:dyDescent="0.25">
      <c r="A6" s="15">
        <v>4</v>
      </c>
      <c r="B6" s="10" t="s">
        <v>36</v>
      </c>
      <c r="C6" s="12">
        <v>308</v>
      </c>
      <c r="D6" s="5">
        <v>7608</v>
      </c>
      <c r="E6" s="12">
        <v>253</v>
      </c>
      <c r="F6" s="16">
        <f t="shared" si="0"/>
        <v>0.17857142857142849</v>
      </c>
      <c r="G6" s="12">
        <v>3</v>
      </c>
      <c r="H6" s="11">
        <f t="shared" si="1"/>
        <v>308</v>
      </c>
      <c r="I6" s="16">
        <f t="shared" si="2"/>
        <v>9.74025974025974E-3</v>
      </c>
      <c r="J6" s="5">
        <v>68</v>
      </c>
      <c r="K6" s="5">
        <v>5120</v>
      </c>
      <c r="L6" s="16">
        <f t="shared" si="3"/>
        <v>1.328125</v>
      </c>
      <c r="M6" s="4">
        <f t="shared" si="4"/>
        <v>7608</v>
      </c>
      <c r="N6" s="58">
        <f t="shared" si="12"/>
        <v>8.9369556042252256</v>
      </c>
      <c r="O6" s="12">
        <v>23</v>
      </c>
      <c r="P6" s="12">
        <v>653</v>
      </c>
      <c r="Q6" s="17">
        <f t="shared" si="5"/>
        <v>3.5222052067381319E-2</v>
      </c>
      <c r="R6" s="12">
        <v>1524</v>
      </c>
      <c r="S6" s="11">
        <f t="shared" si="6"/>
        <v>7608</v>
      </c>
      <c r="T6" s="13">
        <f t="shared" si="13"/>
        <v>0.20031545741324921</v>
      </c>
      <c r="U6" s="11">
        <f t="shared" si="7"/>
        <v>253</v>
      </c>
      <c r="V6" s="11">
        <f t="shared" si="8"/>
        <v>7608</v>
      </c>
      <c r="W6" s="17">
        <f t="shared" si="9"/>
        <v>3.3254468980021032E-2</v>
      </c>
      <c r="X6" s="4">
        <v>51</v>
      </c>
      <c r="Y6" s="11">
        <f t="shared" si="10"/>
        <v>7608</v>
      </c>
      <c r="Z6" s="14">
        <f t="shared" si="11"/>
        <v>0.67034700315457418</v>
      </c>
    </row>
    <row r="7" spans="1:26" x14ac:dyDescent="0.25">
      <c r="A7" s="9">
        <v>5</v>
      </c>
      <c r="B7" s="10" t="s">
        <v>24</v>
      </c>
      <c r="C7" s="12">
        <v>347</v>
      </c>
      <c r="D7" s="5">
        <v>18960</v>
      </c>
      <c r="E7" s="12">
        <v>378</v>
      </c>
      <c r="F7" s="20">
        <f t="shared" si="0"/>
        <v>-8.9337175792507176E-2</v>
      </c>
      <c r="G7" s="12">
        <v>83</v>
      </c>
      <c r="H7" s="11">
        <f t="shared" si="1"/>
        <v>347</v>
      </c>
      <c r="I7" s="20">
        <f t="shared" si="2"/>
        <v>0.23919308357348704</v>
      </c>
      <c r="J7" s="8">
        <v>283</v>
      </c>
      <c r="K7" s="8">
        <v>9590</v>
      </c>
      <c r="L7" s="18">
        <f t="shared" si="3"/>
        <v>2.950990615224192</v>
      </c>
      <c r="M7" s="4">
        <f t="shared" si="4"/>
        <v>18960</v>
      </c>
      <c r="N7" s="58">
        <f t="shared" si="12"/>
        <v>9.8500867758090127</v>
      </c>
      <c r="O7" s="12">
        <v>223</v>
      </c>
      <c r="P7" s="12">
        <v>1513</v>
      </c>
      <c r="Q7" s="13">
        <f t="shared" si="5"/>
        <v>0.14738929279576998</v>
      </c>
      <c r="R7" s="12">
        <v>1538</v>
      </c>
      <c r="S7" s="11">
        <f t="shared" si="6"/>
        <v>18960</v>
      </c>
      <c r="T7" s="13">
        <f t="shared" si="13"/>
        <v>8.1118143459915609E-2</v>
      </c>
      <c r="U7" s="11">
        <f t="shared" si="7"/>
        <v>378</v>
      </c>
      <c r="V7" s="11">
        <f t="shared" si="8"/>
        <v>18960</v>
      </c>
      <c r="W7" s="13">
        <f t="shared" si="9"/>
        <v>1.9936708860759492E-2</v>
      </c>
      <c r="X7" s="3">
        <v>16</v>
      </c>
      <c r="Y7" s="11">
        <f t="shared" si="10"/>
        <v>18960</v>
      </c>
      <c r="Z7" s="14">
        <f t="shared" si="11"/>
        <v>8.4388185654008435E-2</v>
      </c>
    </row>
    <row r="8" spans="1:26" x14ac:dyDescent="0.25">
      <c r="A8" s="15">
        <v>6</v>
      </c>
      <c r="B8" s="10" t="s">
        <v>25</v>
      </c>
      <c r="C8" s="12">
        <v>50477</v>
      </c>
      <c r="D8" s="5">
        <v>918990</v>
      </c>
      <c r="E8" s="12">
        <v>30742</v>
      </c>
      <c r="F8" s="20">
        <f t="shared" si="0"/>
        <v>0.39097014481843212</v>
      </c>
      <c r="G8" s="12">
        <v>13608</v>
      </c>
      <c r="H8" s="11">
        <f t="shared" si="1"/>
        <v>50477</v>
      </c>
      <c r="I8" s="20">
        <f t="shared" si="2"/>
        <v>0.26958812924698378</v>
      </c>
      <c r="J8" s="8">
        <v>3231</v>
      </c>
      <c r="K8" s="8">
        <v>572033</v>
      </c>
      <c r="L8" s="18">
        <f t="shared" si="3"/>
        <v>0.56482755365512127</v>
      </c>
      <c r="M8" s="4">
        <f t="shared" si="4"/>
        <v>918990</v>
      </c>
      <c r="N8" s="58">
        <f t="shared" si="12"/>
        <v>13.731030519885802</v>
      </c>
      <c r="O8" s="12">
        <v>21145</v>
      </c>
      <c r="P8" s="12">
        <v>63840</v>
      </c>
      <c r="Q8" s="13">
        <f t="shared" si="5"/>
        <v>0.331218671679198</v>
      </c>
      <c r="R8" s="12">
        <v>174143</v>
      </c>
      <c r="S8" s="11">
        <f t="shared" si="6"/>
        <v>918990</v>
      </c>
      <c r="T8" s="13">
        <f t="shared" si="13"/>
        <v>0.18949390091295878</v>
      </c>
      <c r="U8" s="11">
        <f t="shared" si="7"/>
        <v>30742</v>
      </c>
      <c r="V8" s="11">
        <f t="shared" si="8"/>
        <v>918990</v>
      </c>
      <c r="W8" s="13">
        <f t="shared" si="9"/>
        <v>3.3451941805677975E-2</v>
      </c>
      <c r="X8" s="3">
        <v>28570</v>
      </c>
      <c r="Y8" s="11">
        <f t="shared" si="10"/>
        <v>918990</v>
      </c>
      <c r="Z8" s="14">
        <f t="shared" si="11"/>
        <v>3.1088477567764614</v>
      </c>
    </row>
    <row r="9" spans="1:26" x14ac:dyDescent="0.25">
      <c r="A9" s="9">
        <v>7</v>
      </c>
      <c r="B9" s="10" t="s">
        <v>37</v>
      </c>
      <c r="C9" s="12">
        <v>12570</v>
      </c>
      <c r="D9" s="5">
        <v>274467</v>
      </c>
      <c r="E9" s="12">
        <v>8634</v>
      </c>
      <c r="F9" s="16">
        <f t="shared" si="0"/>
        <v>0.31312649164677797</v>
      </c>
      <c r="G9" s="12">
        <v>2207</v>
      </c>
      <c r="H9" s="11">
        <f t="shared" si="1"/>
        <v>12570</v>
      </c>
      <c r="I9" s="16">
        <f t="shared" si="2"/>
        <v>0.17557677008750994</v>
      </c>
      <c r="J9" s="5">
        <v>9735</v>
      </c>
      <c r="K9" s="5">
        <v>185000</v>
      </c>
      <c r="L9" s="16">
        <f t="shared" si="3"/>
        <v>5.2621621621621619</v>
      </c>
      <c r="M9" s="4">
        <f t="shared" si="4"/>
        <v>274467</v>
      </c>
      <c r="N9" s="58">
        <f t="shared" si="12"/>
        <v>12.522586314125654</v>
      </c>
      <c r="O9" s="12">
        <v>3293</v>
      </c>
      <c r="P9" s="12">
        <v>21689</v>
      </c>
      <c r="Q9" s="17">
        <f t="shared" si="5"/>
        <v>0.15182811563465351</v>
      </c>
      <c r="R9" s="12">
        <v>43294</v>
      </c>
      <c r="S9" s="11">
        <f t="shared" si="6"/>
        <v>274467</v>
      </c>
      <c r="T9" s="13">
        <f t="shared" si="13"/>
        <v>0.1577384530745044</v>
      </c>
      <c r="U9" s="11">
        <f t="shared" si="7"/>
        <v>8634</v>
      </c>
      <c r="V9" s="11">
        <f t="shared" si="8"/>
        <v>274467</v>
      </c>
      <c r="W9" s="17">
        <f t="shared" si="9"/>
        <v>3.1457333668528459E-2</v>
      </c>
      <c r="X9" s="4">
        <v>3643</v>
      </c>
      <c r="Y9" s="11">
        <f t="shared" si="10"/>
        <v>274467</v>
      </c>
      <c r="Z9" s="14">
        <f t="shared" si="11"/>
        <v>1.32729982110782</v>
      </c>
    </row>
    <row r="10" spans="1:26" x14ac:dyDescent="0.25">
      <c r="A10" s="15">
        <v>8</v>
      </c>
      <c r="B10" s="10" t="s">
        <v>31</v>
      </c>
      <c r="C10" s="12">
        <v>14580</v>
      </c>
      <c r="D10" s="5">
        <v>193534</v>
      </c>
      <c r="E10" s="12">
        <v>15093</v>
      </c>
      <c r="F10" s="16">
        <f t="shared" si="0"/>
        <v>-3.5185185185185229E-2</v>
      </c>
      <c r="G10" s="12">
        <v>1440</v>
      </c>
      <c r="H10" s="11">
        <f t="shared" si="1"/>
        <v>14580</v>
      </c>
      <c r="I10" s="16">
        <f t="shared" si="2"/>
        <v>9.8765432098765427E-2</v>
      </c>
      <c r="J10" s="5">
        <v>2360</v>
      </c>
      <c r="K10" s="5">
        <v>106866</v>
      </c>
      <c r="L10" s="16">
        <f t="shared" si="3"/>
        <v>2.2083731027642091</v>
      </c>
      <c r="M10" s="4">
        <f t="shared" si="4"/>
        <v>193534</v>
      </c>
      <c r="N10" s="58">
        <f t="shared" si="12"/>
        <v>12.17320848661099</v>
      </c>
      <c r="O10" s="12">
        <v>3787</v>
      </c>
      <c r="P10" s="12">
        <v>21970</v>
      </c>
      <c r="Q10" s="17">
        <f t="shared" si="5"/>
        <v>0.17237141556668184</v>
      </c>
      <c r="R10" s="12">
        <v>45417</v>
      </c>
      <c r="S10" s="11">
        <f t="shared" si="6"/>
        <v>193534</v>
      </c>
      <c r="T10" s="13">
        <f t="shared" si="13"/>
        <v>0.23467194394783344</v>
      </c>
      <c r="U10" s="11">
        <f t="shared" si="7"/>
        <v>15093</v>
      </c>
      <c r="V10" s="11">
        <f t="shared" si="8"/>
        <v>193534</v>
      </c>
      <c r="W10" s="17">
        <f t="shared" si="9"/>
        <v>7.7986296981408951E-2</v>
      </c>
      <c r="X10" s="4">
        <v>4241</v>
      </c>
      <c r="Y10" s="11">
        <f t="shared" si="10"/>
        <v>193534</v>
      </c>
      <c r="Z10" s="14">
        <f t="shared" si="11"/>
        <v>2.1913462234026064</v>
      </c>
    </row>
    <row r="11" spans="1:26" x14ac:dyDescent="0.25">
      <c r="A11" s="9">
        <v>9</v>
      </c>
      <c r="B11" s="10" t="s">
        <v>43</v>
      </c>
      <c r="C11" s="12">
        <v>209</v>
      </c>
      <c r="D11" s="5">
        <v>5109</v>
      </c>
      <c r="E11" s="12">
        <v>224</v>
      </c>
      <c r="F11" s="16">
        <f t="shared" si="0"/>
        <v>-7.1770334928229748E-2</v>
      </c>
      <c r="G11" s="12">
        <v>0</v>
      </c>
      <c r="H11" s="11">
        <f t="shared" si="1"/>
        <v>209</v>
      </c>
      <c r="I11" s="16">
        <f t="shared" si="2"/>
        <v>0</v>
      </c>
      <c r="J11" s="5">
        <v>68</v>
      </c>
      <c r="K11" s="5">
        <v>3257</v>
      </c>
      <c r="L11" s="16">
        <f t="shared" si="3"/>
        <v>2.0878108688977588</v>
      </c>
      <c r="M11" s="4">
        <f t="shared" si="4"/>
        <v>5109</v>
      </c>
      <c r="N11" s="58">
        <f t="shared" si="12"/>
        <v>8.5387589693307984</v>
      </c>
      <c r="O11" s="12">
        <v>6</v>
      </c>
      <c r="P11" s="12">
        <v>404</v>
      </c>
      <c r="Q11" s="16">
        <f t="shared" si="5"/>
        <v>1.4851485148514851E-2</v>
      </c>
      <c r="R11" s="12">
        <v>2022</v>
      </c>
      <c r="S11" s="11">
        <f t="shared" si="6"/>
        <v>5109</v>
      </c>
      <c r="T11" s="13">
        <f t="shared" si="13"/>
        <v>0.3957721667645332</v>
      </c>
      <c r="U11" s="11">
        <f t="shared" si="7"/>
        <v>224</v>
      </c>
      <c r="V11" s="11">
        <f t="shared" si="8"/>
        <v>5109</v>
      </c>
      <c r="W11" s="16">
        <f t="shared" si="9"/>
        <v>4.3844196515952241E-2</v>
      </c>
      <c r="X11" s="5">
        <v>-17</v>
      </c>
      <c r="Y11" s="11">
        <f t="shared" si="10"/>
        <v>5109</v>
      </c>
      <c r="Z11" s="14">
        <f t="shared" si="11"/>
        <v>-0.33274613427285182</v>
      </c>
    </row>
    <row r="12" spans="1:26" x14ac:dyDescent="0.25">
      <c r="A12" s="15">
        <v>10</v>
      </c>
      <c r="B12" s="10" t="s">
        <v>58</v>
      </c>
      <c r="C12" s="12">
        <v>86</v>
      </c>
      <c r="D12" s="5">
        <v>2527</v>
      </c>
      <c r="E12" s="12">
        <v>115</v>
      </c>
      <c r="F12" s="16">
        <f t="shared" si="0"/>
        <v>-0.33720930232558144</v>
      </c>
      <c r="G12" s="12">
        <v>1</v>
      </c>
      <c r="H12" s="11">
        <f t="shared" si="1"/>
        <v>86</v>
      </c>
      <c r="I12" s="16">
        <f t="shared" si="2"/>
        <v>1.1627906976744186E-2</v>
      </c>
      <c r="J12" s="8">
        <v>56</v>
      </c>
      <c r="K12" s="8">
        <v>1555</v>
      </c>
      <c r="L12" s="16">
        <f t="shared" si="3"/>
        <v>3.6012861736334405</v>
      </c>
      <c r="M12" s="4">
        <f t="shared" si="4"/>
        <v>2527</v>
      </c>
      <c r="N12" s="58">
        <f t="shared" si="12"/>
        <v>7.834788107388194</v>
      </c>
      <c r="O12" s="12">
        <v>68</v>
      </c>
      <c r="P12" s="12">
        <v>222</v>
      </c>
      <c r="Q12" s="16">
        <f t="shared" si="5"/>
        <v>0.30630630630630629</v>
      </c>
      <c r="R12" s="12">
        <v>300</v>
      </c>
      <c r="S12" s="11">
        <f t="shared" si="6"/>
        <v>2527</v>
      </c>
      <c r="T12" s="13">
        <f t="shared" si="13"/>
        <v>0.1187178472497032</v>
      </c>
      <c r="U12" s="11">
        <f t="shared" si="7"/>
        <v>115</v>
      </c>
      <c r="V12" s="11">
        <f t="shared" si="8"/>
        <v>2527</v>
      </c>
      <c r="W12" s="16">
        <f t="shared" si="9"/>
        <v>4.5508508112386228E-2</v>
      </c>
      <c r="X12" s="6">
        <v>-37</v>
      </c>
      <c r="Y12" s="11">
        <f t="shared" si="10"/>
        <v>2527</v>
      </c>
      <c r="Z12" s="14">
        <f t="shared" si="11"/>
        <v>-1.4641867827463395</v>
      </c>
    </row>
    <row r="13" spans="1:26" x14ac:dyDescent="0.25">
      <c r="A13" s="9">
        <v>11</v>
      </c>
      <c r="B13" s="10" t="s">
        <v>32</v>
      </c>
      <c r="C13" s="12">
        <v>149946</v>
      </c>
      <c r="D13" s="5">
        <v>5262429</v>
      </c>
      <c r="E13" s="12">
        <v>160171</v>
      </c>
      <c r="F13" s="16">
        <f t="shared" si="0"/>
        <v>-6.8191215504248212E-2</v>
      </c>
      <c r="G13" s="12">
        <v>978</v>
      </c>
      <c r="H13" s="11">
        <f t="shared" si="1"/>
        <v>149946</v>
      </c>
      <c r="I13" s="16">
        <f t="shared" si="2"/>
        <v>6.5223480452963065E-3</v>
      </c>
      <c r="J13" s="5">
        <v>53</v>
      </c>
      <c r="K13" s="5">
        <v>2460</v>
      </c>
      <c r="L13" s="16">
        <f t="shared" si="3"/>
        <v>2.154471544715447</v>
      </c>
      <c r="M13" s="4">
        <f t="shared" si="4"/>
        <v>5262429</v>
      </c>
      <c r="N13" s="58">
        <f t="shared" si="12"/>
        <v>15.476103265195299</v>
      </c>
      <c r="O13" s="12">
        <v>12</v>
      </c>
      <c r="P13" s="12">
        <v>389</v>
      </c>
      <c r="Q13" s="16">
        <f t="shared" si="5"/>
        <v>3.0848329048843187E-2</v>
      </c>
      <c r="R13" s="12">
        <v>1370</v>
      </c>
      <c r="S13" s="11">
        <f t="shared" si="6"/>
        <v>5262429</v>
      </c>
      <c r="T13" s="13">
        <f t="shared" si="13"/>
        <v>2.6033605394011015E-4</v>
      </c>
      <c r="U13" s="11">
        <f t="shared" si="7"/>
        <v>160171</v>
      </c>
      <c r="V13" s="11">
        <f t="shared" si="8"/>
        <v>5262429</v>
      </c>
      <c r="W13" s="16">
        <f t="shared" si="9"/>
        <v>3.0436705179300281E-2</v>
      </c>
      <c r="X13" s="5">
        <v>8</v>
      </c>
      <c r="Y13" s="11">
        <f t="shared" si="10"/>
        <v>5262429</v>
      </c>
      <c r="Z13" s="14">
        <f t="shared" si="11"/>
        <v>1.5202105339568475E-4</v>
      </c>
    </row>
    <row r="14" spans="1:26" x14ac:dyDescent="0.25">
      <c r="A14" s="15">
        <v>12</v>
      </c>
      <c r="B14" s="10" t="s">
        <v>55</v>
      </c>
      <c r="C14" s="12">
        <v>8168</v>
      </c>
      <c r="D14" s="5">
        <v>169083</v>
      </c>
      <c r="E14" s="12">
        <v>8178</v>
      </c>
      <c r="F14" s="16">
        <f t="shared" si="0"/>
        <v>-1.2242899118511499E-3</v>
      </c>
      <c r="G14" s="12">
        <v>411</v>
      </c>
      <c r="H14" s="11">
        <f t="shared" si="1"/>
        <v>8168</v>
      </c>
      <c r="I14" s="16">
        <f t="shared" si="2"/>
        <v>5.0318315377081292E-2</v>
      </c>
      <c r="J14" s="5">
        <v>152</v>
      </c>
      <c r="K14" s="5">
        <v>109179</v>
      </c>
      <c r="L14" s="16">
        <f t="shared" si="3"/>
        <v>0.13922091244653276</v>
      </c>
      <c r="M14" s="4">
        <f t="shared" si="4"/>
        <v>169083</v>
      </c>
      <c r="N14" s="58">
        <f t="shared" si="12"/>
        <v>12.038144997603519</v>
      </c>
      <c r="O14" s="12">
        <v>2587</v>
      </c>
      <c r="P14" s="12">
        <v>15480</v>
      </c>
      <c r="Q14" s="16">
        <f t="shared" si="5"/>
        <v>0.1671188630490956</v>
      </c>
      <c r="R14" s="12">
        <v>26685</v>
      </c>
      <c r="S14" s="11">
        <f t="shared" si="6"/>
        <v>169083</v>
      </c>
      <c r="T14" s="13">
        <f t="shared" si="13"/>
        <v>0.15782189812104114</v>
      </c>
      <c r="U14" s="11">
        <f t="shared" si="7"/>
        <v>8178</v>
      </c>
      <c r="V14" s="11">
        <f t="shared" si="8"/>
        <v>169083</v>
      </c>
      <c r="W14" s="16">
        <f t="shared" si="9"/>
        <v>4.836677844608861E-2</v>
      </c>
      <c r="X14" s="5">
        <v>1924</v>
      </c>
      <c r="Y14" s="11">
        <f t="shared" si="10"/>
        <v>169083</v>
      </c>
      <c r="Z14" s="14">
        <f t="shared" si="11"/>
        <v>1.1379026868461051</v>
      </c>
    </row>
    <row r="15" spans="1:26" x14ac:dyDescent="0.25">
      <c r="A15" s="9">
        <v>13</v>
      </c>
      <c r="B15" s="10" t="s">
        <v>57</v>
      </c>
      <c r="C15" s="12">
        <v>11500</v>
      </c>
      <c r="D15" s="5">
        <v>1321057</v>
      </c>
      <c r="E15" s="12">
        <v>108633</v>
      </c>
      <c r="F15" s="16">
        <f t="shared" si="0"/>
        <v>-8.4463478260869547</v>
      </c>
      <c r="G15" s="12">
        <v>1121</v>
      </c>
      <c r="H15" s="11">
        <f t="shared" si="1"/>
        <v>11500</v>
      </c>
      <c r="I15" s="16">
        <f t="shared" si="2"/>
        <v>9.7478260869565223E-2</v>
      </c>
      <c r="J15" s="5">
        <v>2326</v>
      </c>
      <c r="K15" s="5">
        <v>251671</v>
      </c>
      <c r="L15" s="16">
        <f t="shared" si="3"/>
        <v>0.92422249683118041</v>
      </c>
      <c r="M15" s="4">
        <f t="shared" si="4"/>
        <v>1321057</v>
      </c>
      <c r="N15" s="58">
        <f t="shared" si="12"/>
        <v>14.093942731703013</v>
      </c>
      <c r="O15" s="12">
        <v>5410</v>
      </c>
      <c r="P15" s="12">
        <v>52609</v>
      </c>
      <c r="Q15" s="16">
        <f t="shared" si="5"/>
        <v>0.10283411583569352</v>
      </c>
      <c r="R15" s="12">
        <v>681179</v>
      </c>
      <c r="S15" s="11">
        <f t="shared" si="6"/>
        <v>1321057</v>
      </c>
      <c r="T15" s="13">
        <f t="shared" si="13"/>
        <v>0.51563180089882577</v>
      </c>
      <c r="U15" s="11">
        <f t="shared" si="7"/>
        <v>108633</v>
      </c>
      <c r="V15" s="11">
        <f t="shared" si="8"/>
        <v>1321057</v>
      </c>
      <c r="W15" s="16">
        <f t="shared" si="9"/>
        <v>8.2231879472271063E-2</v>
      </c>
      <c r="X15" s="5">
        <v>-121966</v>
      </c>
      <c r="Y15" s="11">
        <f t="shared" si="10"/>
        <v>1321057</v>
      </c>
      <c r="Z15" s="14">
        <f t="shared" si="11"/>
        <v>-9.232455526143081</v>
      </c>
    </row>
    <row r="16" spans="1:26" x14ac:dyDescent="0.25">
      <c r="A16" s="15">
        <v>14</v>
      </c>
      <c r="B16" s="10" t="s">
        <v>35</v>
      </c>
      <c r="C16" s="12">
        <v>59440</v>
      </c>
      <c r="D16" s="5">
        <v>1318246</v>
      </c>
      <c r="E16" s="12">
        <v>40076</v>
      </c>
      <c r="F16" s="16">
        <f t="shared" si="0"/>
        <v>0.3257738896366083</v>
      </c>
      <c r="G16" s="12">
        <v>14216</v>
      </c>
      <c r="H16" s="11">
        <f t="shared" si="1"/>
        <v>59440</v>
      </c>
      <c r="I16" s="16">
        <f t="shared" si="2"/>
        <v>0.23916554508748317</v>
      </c>
      <c r="J16" s="5">
        <v>1154</v>
      </c>
      <c r="K16" s="5">
        <v>855847</v>
      </c>
      <c r="L16" s="16">
        <f t="shared" si="3"/>
        <v>0.13483718468371098</v>
      </c>
      <c r="M16" s="4">
        <f t="shared" si="4"/>
        <v>1318246</v>
      </c>
      <c r="N16" s="58">
        <f t="shared" si="12"/>
        <v>14.091812623062301</v>
      </c>
      <c r="O16" s="12">
        <v>26490</v>
      </c>
      <c r="P16" s="12">
        <v>91525</v>
      </c>
      <c r="Q16" s="16">
        <f t="shared" si="5"/>
        <v>0.28942911772739688</v>
      </c>
      <c r="R16" s="12">
        <v>209035</v>
      </c>
      <c r="S16" s="11">
        <f t="shared" si="6"/>
        <v>1318246</v>
      </c>
      <c r="T16" s="13">
        <f t="shared" si="13"/>
        <v>0.15857055511641985</v>
      </c>
      <c r="U16" s="11">
        <f t="shared" si="7"/>
        <v>40076</v>
      </c>
      <c r="V16" s="11">
        <f t="shared" si="8"/>
        <v>1318246</v>
      </c>
      <c r="W16" s="16">
        <f t="shared" si="9"/>
        <v>3.0401002544289912E-2</v>
      </c>
      <c r="X16" s="5">
        <v>28456</v>
      </c>
      <c r="Y16" s="11">
        <f t="shared" si="10"/>
        <v>1318246</v>
      </c>
      <c r="Z16" s="14">
        <f t="shared" si="11"/>
        <v>2.1586259317304965</v>
      </c>
    </row>
    <row r="17" spans="1:26" x14ac:dyDescent="0.25">
      <c r="A17" s="9">
        <v>15</v>
      </c>
      <c r="B17" s="10" t="s">
        <v>34</v>
      </c>
      <c r="C17" s="12">
        <v>241</v>
      </c>
      <c r="D17" s="5">
        <v>7570</v>
      </c>
      <c r="E17" s="12">
        <v>195</v>
      </c>
      <c r="F17" s="16">
        <f t="shared" si="0"/>
        <v>0.19087136929460582</v>
      </c>
      <c r="G17" s="12">
        <v>2</v>
      </c>
      <c r="H17" s="11">
        <f t="shared" si="1"/>
        <v>241</v>
      </c>
      <c r="I17" s="16">
        <f t="shared" si="2"/>
        <v>8.2987551867219917E-3</v>
      </c>
      <c r="J17" s="5">
        <v>60</v>
      </c>
      <c r="K17" s="5">
        <v>5452</v>
      </c>
      <c r="L17" s="16">
        <f t="shared" si="3"/>
        <v>1.1005135730007336</v>
      </c>
      <c r="M17" s="4">
        <f t="shared" si="4"/>
        <v>7570</v>
      </c>
      <c r="N17" s="58">
        <f t="shared" si="12"/>
        <v>8.9319483464314953</v>
      </c>
      <c r="O17" s="12">
        <v>38</v>
      </c>
      <c r="P17" s="12">
        <v>595</v>
      </c>
      <c r="Q17" s="16">
        <f t="shared" si="5"/>
        <v>6.386554621848739E-2</v>
      </c>
      <c r="R17" s="12">
        <v>1229</v>
      </c>
      <c r="S17" s="11">
        <f t="shared" si="6"/>
        <v>7570</v>
      </c>
      <c r="T17" s="13">
        <f t="shared" si="13"/>
        <v>0.16235138705416116</v>
      </c>
      <c r="U17" s="11">
        <f t="shared" si="7"/>
        <v>195</v>
      </c>
      <c r="V17" s="11">
        <f t="shared" si="8"/>
        <v>7570</v>
      </c>
      <c r="W17" s="16">
        <f t="shared" si="9"/>
        <v>2.5759577278731835E-2</v>
      </c>
      <c r="X17" s="5">
        <v>60</v>
      </c>
      <c r="Y17" s="11">
        <f t="shared" si="10"/>
        <v>7570</v>
      </c>
      <c r="Z17" s="14">
        <f t="shared" si="11"/>
        <v>0.79260237780713338</v>
      </c>
    </row>
    <row r="18" spans="1:26" x14ac:dyDescent="0.25">
      <c r="A18" s="15">
        <v>16</v>
      </c>
      <c r="B18" s="10" t="s">
        <v>45</v>
      </c>
      <c r="C18" s="12">
        <v>2920</v>
      </c>
      <c r="D18" s="5">
        <v>93409</v>
      </c>
      <c r="E18" s="12">
        <v>2276</v>
      </c>
      <c r="F18" s="16">
        <f t="shared" si="0"/>
        <v>0.22054794520547955</v>
      </c>
      <c r="G18" s="12">
        <v>12</v>
      </c>
      <c r="H18" s="11">
        <f t="shared" si="1"/>
        <v>2920</v>
      </c>
      <c r="I18" s="26">
        <f t="shared" si="2"/>
        <v>4.10958904109589E-3</v>
      </c>
      <c r="J18" s="5">
        <v>2424</v>
      </c>
      <c r="K18" s="5">
        <v>69068</v>
      </c>
      <c r="L18" s="16">
        <f t="shared" si="3"/>
        <v>3.5095847570510221</v>
      </c>
      <c r="M18" s="4">
        <f t="shared" si="4"/>
        <v>93409</v>
      </c>
      <c r="N18" s="58">
        <f t="shared" si="12"/>
        <v>11.444742979317672</v>
      </c>
      <c r="O18" s="12">
        <v>70</v>
      </c>
      <c r="P18" s="12">
        <v>8938</v>
      </c>
      <c r="Q18" s="16">
        <f t="shared" si="5"/>
        <v>7.8317296934437234E-3</v>
      </c>
      <c r="R18" s="12">
        <v>12342</v>
      </c>
      <c r="S18" s="11">
        <f t="shared" si="6"/>
        <v>93409</v>
      </c>
      <c r="T18" s="13">
        <f t="shared" si="13"/>
        <v>0.13212859574559196</v>
      </c>
      <c r="U18" s="11">
        <f t="shared" si="7"/>
        <v>2276</v>
      </c>
      <c r="V18" s="11">
        <f t="shared" si="8"/>
        <v>93409</v>
      </c>
      <c r="W18" s="16">
        <f t="shared" si="9"/>
        <v>2.4365960453489491E-2</v>
      </c>
      <c r="X18" s="5">
        <v>528</v>
      </c>
      <c r="Y18" s="11">
        <f t="shared" si="10"/>
        <v>93409</v>
      </c>
      <c r="Z18" s="14">
        <f t="shared" si="11"/>
        <v>0.56525602458007262</v>
      </c>
    </row>
    <row r="19" spans="1:26" x14ac:dyDescent="0.25">
      <c r="A19" s="9">
        <v>17</v>
      </c>
      <c r="B19" s="10" t="s">
        <v>46</v>
      </c>
      <c r="C19" s="12">
        <v>3584</v>
      </c>
      <c r="D19" s="5">
        <v>100804</v>
      </c>
      <c r="E19" s="12">
        <v>3424</v>
      </c>
      <c r="F19" s="16">
        <f t="shared" si="0"/>
        <v>4.4642857142857061E-2</v>
      </c>
      <c r="G19" s="12">
        <v>1922</v>
      </c>
      <c r="H19" s="11">
        <f>C19</f>
        <v>3584</v>
      </c>
      <c r="I19" s="16">
        <f t="shared" ref="I19:I37" si="14">G19/H19</f>
        <v>0.5362723214285714</v>
      </c>
      <c r="J19" s="5">
        <v>22</v>
      </c>
      <c r="K19" s="5">
        <v>52735</v>
      </c>
      <c r="L19" s="16">
        <f t="shared" si="3"/>
        <v>4.1718024082677538E-2</v>
      </c>
      <c r="M19" s="4">
        <f t="shared" si="4"/>
        <v>100804</v>
      </c>
      <c r="N19" s="58">
        <f t="shared" si="12"/>
        <v>11.520933316371757</v>
      </c>
      <c r="O19" s="12">
        <v>2390</v>
      </c>
      <c r="P19" s="12">
        <v>7454</v>
      </c>
      <c r="Q19" s="16">
        <f t="shared" si="5"/>
        <v>0.32063321706466325</v>
      </c>
      <c r="R19" s="12">
        <v>15541</v>
      </c>
      <c r="S19" s="11">
        <f t="shared" si="6"/>
        <v>100804</v>
      </c>
      <c r="T19" s="13">
        <f t="shared" si="13"/>
        <v>0.15417046942581644</v>
      </c>
      <c r="U19" s="11">
        <f t="shared" si="7"/>
        <v>3424</v>
      </c>
      <c r="V19" s="11">
        <f t="shared" si="8"/>
        <v>100804</v>
      </c>
      <c r="W19" s="16">
        <f t="shared" si="9"/>
        <v>3.3966906075155748E-2</v>
      </c>
      <c r="X19" s="5">
        <v>2003</v>
      </c>
      <c r="Y19" s="11">
        <f t="shared" si="10"/>
        <v>100804</v>
      </c>
      <c r="Z19" s="14">
        <f t="shared" si="11"/>
        <v>1.9870243244315702</v>
      </c>
    </row>
    <row r="20" spans="1:26" x14ac:dyDescent="0.25">
      <c r="A20" s="15">
        <v>18</v>
      </c>
      <c r="B20" s="10" t="s">
        <v>27</v>
      </c>
      <c r="C20" s="12">
        <v>700</v>
      </c>
      <c r="D20" s="5">
        <v>12900</v>
      </c>
      <c r="E20" s="12">
        <v>473</v>
      </c>
      <c r="F20" s="16">
        <f t="shared" si="0"/>
        <v>0.32428571428571429</v>
      </c>
      <c r="G20" s="12">
        <v>11</v>
      </c>
      <c r="H20" s="11">
        <f t="shared" ref="H20:H37" si="15">C20</f>
        <v>700</v>
      </c>
      <c r="I20" s="20">
        <f t="shared" si="14"/>
        <v>1.5714285714285715E-2</v>
      </c>
      <c r="J20" s="8">
        <v>51</v>
      </c>
      <c r="K20" s="8">
        <v>7648</v>
      </c>
      <c r="L20" s="16">
        <f t="shared" si="3"/>
        <v>0.66684100418410042</v>
      </c>
      <c r="M20" s="4">
        <f t="shared" si="4"/>
        <v>12900</v>
      </c>
      <c r="N20" s="58">
        <f t="shared" si="12"/>
        <v>9.4649825903497629</v>
      </c>
      <c r="O20" s="12">
        <v>105</v>
      </c>
      <c r="P20" s="12">
        <v>1059</v>
      </c>
      <c r="Q20" s="16">
        <f t="shared" si="5"/>
        <v>9.9150141643059492E-2</v>
      </c>
      <c r="R20" s="12">
        <v>3480</v>
      </c>
      <c r="S20" s="11">
        <f t="shared" si="6"/>
        <v>12900</v>
      </c>
      <c r="T20" s="13">
        <f t="shared" si="13"/>
        <v>0.26976744186046514</v>
      </c>
      <c r="U20" s="11">
        <f t="shared" si="7"/>
        <v>473</v>
      </c>
      <c r="V20" s="11">
        <f t="shared" si="8"/>
        <v>12900</v>
      </c>
      <c r="W20" s="16">
        <f t="shared" si="9"/>
        <v>3.6666666666666667E-2</v>
      </c>
      <c r="X20" s="6">
        <v>248</v>
      </c>
      <c r="Y20" s="11">
        <f t="shared" si="10"/>
        <v>12900</v>
      </c>
      <c r="Z20" s="14">
        <f t="shared" ref="Z20:Z37" si="16">(X20/Y20)*100</f>
        <v>1.9224806201550388</v>
      </c>
    </row>
    <row r="21" spans="1:26" x14ac:dyDescent="0.25">
      <c r="A21" s="9">
        <v>19</v>
      </c>
      <c r="B21" s="10" t="s">
        <v>23</v>
      </c>
      <c r="C21" s="12">
        <v>404</v>
      </c>
      <c r="D21" s="5">
        <v>10608</v>
      </c>
      <c r="E21" s="12">
        <v>340</v>
      </c>
      <c r="F21" s="20">
        <f t="shared" ref="F21:F37" si="17">((C21/D21)-(E21/D21))/(C21/D21)</f>
        <v>0.15841584158415842</v>
      </c>
      <c r="G21" s="12">
        <v>60</v>
      </c>
      <c r="H21" s="11">
        <f>C21</f>
        <v>404</v>
      </c>
      <c r="I21" s="20">
        <f t="shared" si="14"/>
        <v>0.14851485148514851</v>
      </c>
      <c r="J21" s="8">
        <v>334</v>
      </c>
      <c r="K21" s="8">
        <v>7347</v>
      </c>
      <c r="L21" s="18">
        <f t="shared" ref="L21:L37" si="18">(J21/K21)*100</f>
        <v>4.5460732271675512</v>
      </c>
      <c r="M21" s="4">
        <f t="shared" ref="M21:M37" si="19">D21</f>
        <v>10608</v>
      </c>
      <c r="N21" s="58">
        <f t="shared" si="12"/>
        <v>9.2693637124256441</v>
      </c>
      <c r="O21" s="12">
        <v>217</v>
      </c>
      <c r="P21" s="12">
        <v>404</v>
      </c>
      <c r="Q21" s="18">
        <f t="shared" ref="Q21:Q37" si="20">O21/P21</f>
        <v>0.53712871287128716</v>
      </c>
      <c r="R21" s="12">
        <v>1559</v>
      </c>
      <c r="S21" s="11">
        <f t="shared" ref="S21:S37" si="21">D21</f>
        <v>10608</v>
      </c>
      <c r="T21" s="13">
        <f t="shared" si="13"/>
        <v>0.14696455505279035</v>
      </c>
      <c r="U21" s="11">
        <f t="shared" ref="U21:U37" si="22">E21</f>
        <v>340</v>
      </c>
      <c r="V21" s="11">
        <f t="shared" si="8"/>
        <v>10608</v>
      </c>
      <c r="W21" s="16">
        <f t="shared" si="9"/>
        <v>3.2051282051282048E-2</v>
      </c>
      <c r="X21" s="6">
        <v>20</v>
      </c>
      <c r="Y21" s="11">
        <f t="shared" ref="Y21:Y37" si="23">D21</f>
        <v>10608</v>
      </c>
      <c r="Z21" s="14">
        <f t="shared" si="16"/>
        <v>0.18853695324283559</v>
      </c>
    </row>
    <row r="22" spans="1:26" x14ac:dyDescent="0.25">
      <c r="A22" s="15">
        <v>20</v>
      </c>
      <c r="B22" s="10" t="s">
        <v>54</v>
      </c>
      <c r="C22" s="12">
        <v>50</v>
      </c>
      <c r="D22" s="5">
        <v>17312</v>
      </c>
      <c r="E22" s="12">
        <v>565</v>
      </c>
      <c r="F22" s="16">
        <f t="shared" si="17"/>
        <v>-10.299999999999997</v>
      </c>
      <c r="G22" s="12">
        <v>7</v>
      </c>
      <c r="H22" s="11">
        <f t="shared" si="15"/>
        <v>50</v>
      </c>
      <c r="I22" s="16">
        <f t="shared" si="14"/>
        <v>0.14000000000000001</v>
      </c>
      <c r="J22" s="5">
        <v>39</v>
      </c>
      <c r="K22" s="5">
        <v>6133</v>
      </c>
      <c r="L22" s="16">
        <f t="shared" si="18"/>
        <v>0.63590412522419693</v>
      </c>
      <c r="M22" s="4">
        <f t="shared" si="19"/>
        <v>17312</v>
      </c>
      <c r="N22" s="58">
        <f t="shared" si="12"/>
        <v>9.7591551816462072</v>
      </c>
      <c r="O22" s="12">
        <v>527</v>
      </c>
      <c r="P22" s="12">
        <v>1132</v>
      </c>
      <c r="Q22" s="16">
        <f t="shared" si="20"/>
        <v>0.46554770318021199</v>
      </c>
      <c r="R22" s="12">
        <v>1674</v>
      </c>
      <c r="S22" s="11">
        <f t="shared" si="21"/>
        <v>17312</v>
      </c>
      <c r="T22" s="13">
        <f t="shared" si="13"/>
        <v>9.6695933456561925E-2</v>
      </c>
      <c r="U22" s="11">
        <f t="shared" si="22"/>
        <v>565</v>
      </c>
      <c r="V22" s="11">
        <f t="shared" ref="V22:V37" si="24">D22</f>
        <v>17312</v>
      </c>
      <c r="W22" s="16">
        <f t="shared" ref="W22:W37" si="25">U22/V22</f>
        <v>3.2636321626617372E-2</v>
      </c>
      <c r="X22" s="5">
        <v>49</v>
      </c>
      <c r="Y22" s="11">
        <f t="shared" si="23"/>
        <v>17312</v>
      </c>
      <c r="Z22" s="14">
        <f t="shared" si="16"/>
        <v>0.28304066543438078</v>
      </c>
    </row>
    <row r="23" spans="1:26" x14ac:dyDescent="0.25">
      <c r="A23" s="9">
        <v>21</v>
      </c>
      <c r="B23" s="10" t="s">
        <v>48</v>
      </c>
      <c r="C23" s="12">
        <v>436</v>
      </c>
      <c r="D23" s="5">
        <v>13148</v>
      </c>
      <c r="E23" s="12">
        <v>466</v>
      </c>
      <c r="F23" s="16">
        <f t="shared" si="17"/>
        <v>-6.8807339449541163E-2</v>
      </c>
      <c r="G23" s="12">
        <v>62</v>
      </c>
      <c r="H23" s="11">
        <f t="shared" si="15"/>
        <v>436</v>
      </c>
      <c r="I23" s="16">
        <f t="shared" si="14"/>
        <v>0.14220183486238533</v>
      </c>
      <c r="J23" s="5">
        <v>8</v>
      </c>
      <c r="K23" s="5">
        <v>7107</v>
      </c>
      <c r="L23" s="16">
        <f t="shared" si="18"/>
        <v>0.11256507668495849</v>
      </c>
      <c r="M23" s="4">
        <f t="shared" si="19"/>
        <v>13148</v>
      </c>
      <c r="N23" s="58">
        <f t="shared" si="12"/>
        <v>9.4840249347841095</v>
      </c>
      <c r="O23" s="12">
        <v>94</v>
      </c>
      <c r="P23" s="12">
        <v>822</v>
      </c>
      <c r="Q23" s="16">
        <f t="shared" si="20"/>
        <v>0.11435523114355231</v>
      </c>
      <c r="R23" s="12">
        <v>1464</v>
      </c>
      <c r="S23" s="11">
        <f t="shared" si="21"/>
        <v>13148</v>
      </c>
      <c r="T23" s="13">
        <f t="shared" si="13"/>
        <v>0.11134773349558869</v>
      </c>
      <c r="U23" s="11">
        <f t="shared" si="22"/>
        <v>466</v>
      </c>
      <c r="V23" s="11">
        <f t="shared" si="24"/>
        <v>13148</v>
      </c>
      <c r="W23" s="16">
        <f t="shared" si="25"/>
        <v>3.5442652874961969E-2</v>
      </c>
      <c r="X23" s="5">
        <v>46</v>
      </c>
      <c r="Y23" s="11">
        <f t="shared" si="23"/>
        <v>13148</v>
      </c>
      <c r="Z23" s="14">
        <f t="shared" si="16"/>
        <v>0.34986309704898083</v>
      </c>
    </row>
    <row r="24" spans="1:26" x14ac:dyDescent="0.25">
      <c r="A24" s="15">
        <v>22</v>
      </c>
      <c r="B24" s="10" t="s">
        <v>28</v>
      </c>
      <c r="C24" s="12">
        <v>36602</v>
      </c>
      <c r="D24" s="5">
        <v>845605</v>
      </c>
      <c r="E24" s="12">
        <v>23687</v>
      </c>
      <c r="F24" s="20">
        <f t="shared" si="17"/>
        <v>0.35284957106169063</v>
      </c>
      <c r="G24" s="12">
        <v>8851</v>
      </c>
      <c r="H24" s="11">
        <f t="shared" si="15"/>
        <v>36602</v>
      </c>
      <c r="I24" s="20">
        <f t="shared" si="14"/>
        <v>0.24181738702803127</v>
      </c>
      <c r="J24" s="8">
        <v>264</v>
      </c>
      <c r="K24" s="8">
        <v>539862</v>
      </c>
      <c r="L24" s="18">
        <f t="shared" si="18"/>
        <v>4.8901385909732489E-2</v>
      </c>
      <c r="M24" s="4">
        <f t="shared" si="19"/>
        <v>845605</v>
      </c>
      <c r="N24" s="58">
        <f t="shared" si="12"/>
        <v>13.647807626481894</v>
      </c>
      <c r="O24" s="12">
        <v>13712</v>
      </c>
      <c r="P24" s="12">
        <v>54496</v>
      </c>
      <c r="Q24" s="18">
        <f t="shared" si="20"/>
        <v>0.25161479741632414</v>
      </c>
      <c r="R24" s="12">
        <v>125004</v>
      </c>
      <c r="S24" s="11">
        <f t="shared" si="21"/>
        <v>845605</v>
      </c>
      <c r="T24" s="13">
        <f t="shared" si="13"/>
        <v>0.14782788654277115</v>
      </c>
      <c r="U24" s="11">
        <f t="shared" si="22"/>
        <v>23687</v>
      </c>
      <c r="V24" s="11">
        <f t="shared" si="24"/>
        <v>845605</v>
      </c>
      <c r="W24" s="18">
        <f t="shared" si="25"/>
        <v>2.8011896807611118E-2</v>
      </c>
      <c r="X24" s="6">
        <v>15509</v>
      </c>
      <c r="Y24" s="11">
        <f t="shared" si="23"/>
        <v>845605</v>
      </c>
      <c r="Z24" s="14">
        <f t="shared" si="16"/>
        <v>1.8340714636266342</v>
      </c>
    </row>
    <row r="25" spans="1:26" x14ac:dyDescent="0.25">
      <c r="A25" s="9">
        <v>23</v>
      </c>
      <c r="B25" s="10" t="s">
        <v>47</v>
      </c>
      <c r="C25" s="12">
        <v>6439</v>
      </c>
      <c r="D25" s="5">
        <v>180707</v>
      </c>
      <c r="E25" s="12">
        <v>3769</v>
      </c>
      <c r="F25" s="16">
        <f t="shared" si="17"/>
        <v>0.41466066159341508</v>
      </c>
      <c r="G25" s="12">
        <v>865</v>
      </c>
      <c r="H25" s="11">
        <f t="shared" si="15"/>
        <v>6439</v>
      </c>
      <c r="I25" s="16">
        <f t="shared" si="14"/>
        <v>0.13433763006678057</v>
      </c>
      <c r="J25" s="5">
        <v>1680</v>
      </c>
      <c r="K25" s="5">
        <v>114437</v>
      </c>
      <c r="L25" s="16">
        <f t="shared" si="18"/>
        <v>1.4680566599963298</v>
      </c>
      <c r="M25" s="4">
        <f t="shared" si="19"/>
        <v>180707</v>
      </c>
      <c r="N25" s="58">
        <f t="shared" si="12"/>
        <v>12.104632214070191</v>
      </c>
      <c r="O25" s="12">
        <v>1913</v>
      </c>
      <c r="P25" s="12">
        <v>13496</v>
      </c>
      <c r="Q25" s="16">
        <f t="shared" si="20"/>
        <v>0.14174570243034973</v>
      </c>
      <c r="R25" s="12">
        <v>27665</v>
      </c>
      <c r="S25" s="11">
        <f t="shared" si="21"/>
        <v>180707</v>
      </c>
      <c r="T25" s="13">
        <f t="shared" si="13"/>
        <v>0.15309312865577979</v>
      </c>
      <c r="U25" s="11">
        <f t="shared" si="22"/>
        <v>3769</v>
      </c>
      <c r="V25" s="11">
        <f t="shared" si="24"/>
        <v>180707</v>
      </c>
      <c r="W25" s="16">
        <f t="shared" si="25"/>
        <v>2.0856967355996171E-2</v>
      </c>
      <c r="X25" s="5">
        <v>2939</v>
      </c>
      <c r="Y25" s="11">
        <f t="shared" si="23"/>
        <v>180707</v>
      </c>
      <c r="Z25" s="14">
        <f t="shared" si="16"/>
        <v>1.6263896805325746</v>
      </c>
    </row>
    <row r="26" spans="1:26" x14ac:dyDescent="0.25">
      <c r="A26" s="15">
        <v>24</v>
      </c>
      <c r="B26" s="10" t="s">
        <v>40</v>
      </c>
      <c r="C26" s="12">
        <v>142</v>
      </c>
      <c r="D26" s="5">
        <v>4007</v>
      </c>
      <c r="E26" s="12">
        <v>92</v>
      </c>
      <c r="F26" s="16">
        <f t="shared" si="17"/>
        <v>0.35211267605633811</v>
      </c>
      <c r="G26" s="12">
        <v>5</v>
      </c>
      <c r="H26" s="11">
        <f t="shared" si="15"/>
        <v>142</v>
      </c>
      <c r="I26" s="16">
        <f t="shared" si="14"/>
        <v>3.5211267605633804E-2</v>
      </c>
      <c r="J26" s="5">
        <v>0</v>
      </c>
      <c r="K26" s="5">
        <v>1942</v>
      </c>
      <c r="L26" s="16">
        <f t="shared" si="18"/>
        <v>0</v>
      </c>
      <c r="M26" s="4">
        <f t="shared" si="19"/>
        <v>4007</v>
      </c>
      <c r="N26" s="58">
        <f t="shared" si="12"/>
        <v>8.2957981106361451</v>
      </c>
      <c r="O26" s="12">
        <v>66</v>
      </c>
      <c r="P26" s="12">
        <v>288</v>
      </c>
      <c r="Q26" s="16">
        <f t="shared" si="20"/>
        <v>0.22916666666666666</v>
      </c>
      <c r="R26" s="12">
        <v>1163</v>
      </c>
      <c r="S26" s="11">
        <f t="shared" si="21"/>
        <v>4007</v>
      </c>
      <c r="T26" s="13">
        <f t="shared" si="13"/>
        <v>0.29024207636635885</v>
      </c>
      <c r="U26" s="11">
        <f t="shared" si="22"/>
        <v>92</v>
      </c>
      <c r="V26" s="11">
        <f t="shared" si="24"/>
        <v>4007</v>
      </c>
      <c r="W26" s="16">
        <f t="shared" si="25"/>
        <v>2.2959820314449712E-2</v>
      </c>
      <c r="X26" s="5">
        <v>31</v>
      </c>
      <c r="Y26" s="11">
        <f t="shared" si="23"/>
        <v>4007</v>
      </c>
      <c r="Z26" s="14">
        <f t="shared" si="16"/>
        <v>0.77364611929124028</v>
      </c>
    </row>
    <row r="27" spans="1:26" x14ac:dyDescent="0.25">
      <c r="A27" s="9">
        <v>25</v>
      </c>
      <c r="B27" s="10" t="s">
        <v>49</v>
      </c>
      <c r="C27" s="12">
        <v>8969</v>
      </c>
      <c r="D27" s="5">
        <v>211287</v>
      </c>
      <c r="E27" s="12">
        <v>4866</v>
      </c>
      <c r="F27" s="16">
        <f t="shared" si="17"/>
        <v>0.45746460028988745</v>
      </c>
      <c r="G27" s="12">
        <v>131</v>
      </c>
      <c r="H27" s="11">
        <f t="shared" si="15"/>
        <v>8969</v>
      </c>
      <c r="I27" s="16">
        <f t="shared" si="14"/>
        <v>1.4605864644887947E-2</v>
      </c>
      <c r="J27" s="5">
        <v>800</v>
      </c>
      <c r="K27" s="5">
        <v>136725</v>
      </c>
      <c r="L27" s="16">
        <f t="shared" si="18"/>
        <v>0.58511610897787525</v>
      </c>
      <c r="M27" s="4">
        <f t="shared" si="19"/>
        <v>211287</v>
      </c>
      <c r="N27" s="58">
        <f t="shared" si="12"/>
        <v>12.260972677811807</v>
      </c>
      <c r="O27" s="12">
        <v>1912</v>
      </c>
      <c r="P27" s="12">
        <v>17725</v>
      </c>
      <c r="Q27" s="16">
        <f t="shared" si="20"/>
        <v>0.10787023977433004</v>
      </c>
      <c r="R27" s="12">
        <v>44442</v>
      </c>
      <c r="S27" s="11">
        <f t="shared" si="21"/>
        <v>211287</v>
      </c>
      <c r="T27" s="13">
        <f t="shared" si="13"/>
        <v>0.21033949083474138</v>
      </c>
      <c r="U27" s="11">
        <f t="shared" si="22"/>
        <v>4866</v>
      </c>
      <c r="V27" s="11">
        <f t="shared" si="24"/>
        <v>211287</v>
      </c>
      <c r="W27" s="16">
        <f t="shared" si="25"/>
        <v>2.3030285819761746E-2</v>
      </c>
      <c r="X27" s="5">
        <v>3498</v>
      </c>
      <c r="Y27" s="11">
        <f t="shared" si="23"/>
        <v>211287</v>
      </c>
      <c r="Z27" s="14">
        <f t="shared" si="16"/>
        <v>1.655568018855869</v>
      </c>
    </row>
    <row r="28" spans="1:26" x14ac:dyDescent="0.25">
      <c r="A28" s="15">
        <v>26</v>
      </c>
      <c r="B28" s="10" t="s">
        <v>38</v>
      </c>
      <c r="C28" s="12">
        <v>5721</v>
      </c>
      <c r="D28" s="5">
        <v>161451</v>
      </c>
      <c r="E28" s="12">
        <v>4738</v>
      </c>
      <c r="F28" s="16">
        <f t="shared" si="17"/>
        <v>0.17182310784827823</v>
      </c>
      <c r="G28" s="12">
        <v>1119</v>
      </c>
      <c r="H28" s="11">
        <f t="shared" si="15"/>
        <v>5721</v>
      </c>
      <c r="I28" s="16">
        <f t="shared" si="14"/>
        <v>0.19559517566858942</v>
      </c>
      <c r="J28" s="5">
        <v>760</v>
      </c>
      <c r="K28" s="5">
        <v>138226</v>
      </c>
      <c r="L28" s="16">
        <f t="shared" si="18"/>
        <v>0.54982420094627638</v>
      </c>
      <c r="M28" s="4">
        <f t="shared" si="19"/>
        <v>161451</v>
      </c>
      <c r="N28" s="58">
        <f t="shared" si="12"/>
        <v>11.991956970035311</v>
      </c>
      <c r="O28" s="12">
        <v>7834</v>
      </c>
      <c r="P28" s="12">
        <v>11742</v>
      </c>
      <c r="Q28" s="16">
        <f t="shared" si="20"/>
        <v>0.66717765287003916</v>
      </c>
      <c r="R28" s="12">
        <v>24037</v>
      </c>
      <c r="S28" s="11">
        <f t="shared" si="21"/>
        <v>161451</v>
      </c>
      <c r="T28" s="13">
        <f t="shared" si="13"/>
        <v>0.14888108466345826</v>
      </c>
      <c r="U28" s="11">
        <f t="shared" si="22"/>
        <v>4738</v>
      </c>
      <c r="V28" s="11">
        <f t="shared" si="24"/>
        <v>161451</v>
      </c>
      <c r="W28" s="16">
        <f t="shared" si="25"/>
        <v>2.9346365151036537E-2</v>
      </c>
      <c r="X28" s="5">
        <v>1500</v>
      </c>
      <c r="Y28" s="11">
        <f t="shared" si="23"/>
        <v>161451</v>
      </c>
      <c r="Z28" s="14">
        <f t="shared" si="16"/>
        <v>0.92907445602690608</v>
      </c>
    </row>
    <row r="29" spans="1:26" x14ac:dyDescent="0.25">
      <c r="A29" s="9">
        <v>27</v>
      </c>
      <c r="B29" s="10" t="s">
        <v>51</v>
      </c>
      <c r="C29" s="12">
        <v>73</v>
      </c>
      <c r="D29" s="5">
        <v>8097</v>
      </c>
      <c r="E29" s="12">
        <v>309</v>
      </c>
      <c r="F29" s="16">
        <f t="shared" si="17"/>
        <v>-3.2328767123287672</v>
      </c>
      <c r="G29" s="12">
        <v>4</v>
      </c>
      <c r="H29" s="11">
        <f t="shared" si="15"/>
        <v>73</v>
      </c>
      <c r="I29" s="16">
        <f t="shared" si="14"/>
        <v>5.4794520547945202E-2</v>
      </c>
      <c r="J29" s="5">
        <v>188</v>
      </c>
      <c r="K29" s="5">
        <v>5211</v>
      </c>
      <c r="L29" s="16">
        <f t="shared" si="18"/>
        <v>3.607752830550758</v>
      </c>
      <c r="M29" s="4">
        <f t="shared" si="19"/>
        <v>8097</v>
      </c>
      <c r="N29" s="58">
        <f t="shared" si="12"/>
        <v>8.9992489016861139</v>
      </c>
      <c r="O29" s="12">
        <v>57</v>
      </c>
      <c r="P29" s="12">
        <v>554</v>
      </c>
      <c r="Q29" s="16">
        <f t="shared" si="20"/>
        <v>0.10288808664259928</v>
      </c>
      <c r="R29" s="12">
        <v>550</v>
      </c>
      <c r="S29" s="11">
        <f t="shared" si="21"/>
        <v>8097</v>
      </c>
      <c r="T29" s="13">
        <f t="shared" si="13"/>
        <v>6.7926392491046067E-2</v>
      </c>
      <c r="U29" s="11">
        <f t="shared" si="22"/>
        <v>309</v>
      </c>
      <c r="V29" s="11">
        <f t="shared" si="24"/>
        <v>8097</v>
      </c>
      <c r="W29" s="16">
        <f t="shared" si="25"/>
        <v>3.81622823267877E-2</v>
      </c>
      <c r="X29" s="5">
        <v>-138</v>
      </c>
      <c r="Y29" s="11">
        <f t="shared" si="23"/>
        <v>8097</v>
      </c>
      <c r="Z29" s="14">
        <f t="shared" si="16"/>
        <v>-1.7043349388662465</v>
      </c>
    </row>
    <row r="30" spans="1:26" x14ac:dyDescent="0.25">
      <c r="A30" s="15">
        <v>28</v>
      </c>
      <c r="B30" s="10" t="s">
        <v>33</v>
      </c>
      <c r="C30" s="12">
        <v>422</v>
      </c>
      <c r="D30" s="5">
        <v>23022</v>
      </c>
      <c r="E30" s="12">
        <v>594</v>
      </c>
      <c r="F30" s="16">
        <f t="shared" si="17"/>
        <v>-0.40758293838862553</v>
      </c>
      <c r="G30" s="12">
        <v>57</v>
      </c>
      <c r="H30" s="11">
        <f t="shared" si="15"/>
        <v>422</v>
      </c>
      <c r="I30" s="16">
        <f t="shared" si="14"/>
        <v>0.13507109004739337</v>
      </c>
      <c r="J30" s="5">
        <v>593</v>
      </c>
      <c r="K30" s="5">
        <v>11045</v>
      </c>
      <c r="L30" s="16">
        <f t="shared" si="18"/>
        <v>5.368945224083296</v>
      </c>
      <c r="M30" s="4">
        <f t="shared" si="19"/>
        <v>23022</v>
      </c>
      <c r="N30" s="58">
        <f t="shared" si="12"/>
        <v>10.044205559475007</v>
      </c>
      <c r="O30" s="12">
        <v>177</v>
      </c>
      <c r="P30" s="12">
        <v>1402</v>
      </c>
      <c r="Q30" s="16">
        <f t="shared" si="20"/>
        <v>0.12624821683309559</v>
      </c>
      <c r="R30" s="12">
        <v>4690</v>
      </c>
      <c r="S30" s="11">
        <f t="shared" si="21"/>
        <v>23022</v>
      </c>
      <c r="T30" s="13">
        <f t="shared" si="13"/>
        <v>0.20371818260794022</v>
      </c>
      <c r="U30" s="11">
        <f t="shared" si="22"/>
        <v>594</v>
      </c>
      <c r="V30" s="11">
        <f t="shared" si="24"/>
        <v>23022</v>
      </c>
      <c r="W30" s="16">
        <f t="shared" si="25"/>
        <v>2.5801407349491792E-2</v>
      </c>
      <c r="X30" s="5">
        <v>5</v>
      </c>
      <c r="Y30" s="11">
        <f t="shared" si="23"/>
        <v>23022</v>
      </c>
      <c r="Z30" s="14">
        <f t="shared" si="16"/>
        <v>2.1718356354791069E-2</v>
      </c>
    </row>
    <row r="31" spans="1:26" x14ac:dyDescent="0.25">
      <c r="A31" s="9">
        <v>29</v>
      </c>
      <c r="B31" s="19" t="s">
        <v>29</v>
      </c>
      <c r="C31" s="5">
        <v>81707</v>
      </c>
      <c r="D31" s="5">
        <v>1416759</v>
      </c>
      <c r="E31" s="5">
        <v>44966</v>
      </c>
      <c r="F31" s="20">
        <f t="shared" si="17"/>
        <v>0.44966771512844678</v>
      </c>
      <c r="G31" s="5">
        <v>14506</v>
      </c>
      <c r="H31" s="11">
        <f t="shared" si="15"/>
        <v>81707</v>
      </c>
      <c r="I31" s="20">
        <f t="shared" si="14"/>
        <v>0.17753680835179361</v>
      </c>
      <c r="J31" s="8">
        <v>6622</v>
      </c>
      <c r="K31" s="8">
        <v>839067</v>
      </c>
      <c r="L31" s="18">
        <f t="shared" si="18"/>
        <v>0.78920992006597801</v>
      </c>
      <c r="M31" s="4">
        <f t="shared" si="19"/>
        <v>1416759</v>
      </c>
      <c r="N31" s="58">
        <f t="shared" si="12"/>
        <v>14.163882426579184</v>
      </c>
      <c r="O31" s="5">
        <v>28439</v>
      </c>
      <c r="P31" s="5">
        <v>121756</v>
      </c>
      <c r="Q31" s="18">
        <f t="shared" si="20"/>
        <v>0.23357370478662243</v>
      </c>
      <c r="R31" s="5">
        <v>208784</v>
      </c>
      <c r="S31" s="11">
        <f t="shared" si="21"/>
        <v>1416759</v>
      </c>
      <c r="T31" s="13">
        <f t="shared" si="13"/>
        <v>0.14736733629361098</v>
      </c>
      <c r="U31" s="11">
        <f t="shared" si="22"/>
        <v>44966</v>
      </c>
      <c r="V31" s="11">
        <f t="shared" si="24"/>
        <v>1416759</v>
      </c>
      <c r="W31" s="18">
        <f t="shared" si="25"/>
        <v>3.1738637269994402E-2</v>
      </c>
      <c r="X31" s="6">
        <v>34414</v>
      </c>
      <c r="Y31" s="11">
        <f t="shared" si="23"/>
        <v>1416759</v>
      </c>
      <c r="Z31" s="14">
        <f t="shared" si="16"/>
        <v>2.4290652115144495</v>
      </c>
    </row>
    <row r="32" spans="1:26" s="2" customFormat="1" x14ac:dyDescent="0.25">
      <c r="A32" s="15">
        <v>30</v>
      </c>
      <c r="B32" s="10" t="s">
        <v>21</v>
      </c>
      <c r="C32" s="12">
        <v>693</v>
      </c>
      <c r="D32" s="5">
        <v>27068</v>
      </c>
      <c r="E32" s="12">
        <v>312</v>
      </c>
      <c r="F32" s="20">
        <f t="shared" si="17"/>
        <v>0.54978354978354982</v>
      </c>
      <c r="G32" s="12">
        <v>16</v>
      </c>
      <c r="H32" s="11">
        <f t="shared" si="15"/>
        <v>693</v>
      </c>
      <c r="I32" s="20">
        <f t="shared" si="14"/>
        <v>2.3088023088023088E-2</v>
      </c>
      <c r="J32" s="8">
        <v>206</v>
      </c>
      <c r="K32" s="8">
        <v>18533</v>
      </c>
      <c r="L32" s="18">
        <f t="shared" si="18"/>
        <v>1.1115307829277505</v>
      </c>
      <c r="M32" s="4">
        <f t="shared" si="19"/>
        <v>27068</v>
      </c>
      <c r="N32" s="58">
        <f t="shared" si="12"/>
        <v>10.206107497352116</v>
      </c>
      <c r="O32" s="12">
        <v>74</v>
      </c>
      <c r="P32" s="12">
        <v>2055</v>
      </c>
      <c r="Q32" s="18">
        <f t="shared" si="20"/>
        <v>3.6009732360097323E-2</v>
      </c>
      <c r="R32" s="12">
        <v>4482</v>
      </c>
      <c r="S32" s="11">
        <f t="shared" si="21"/>
        <v>27068</v>
      </c>
      <c r="T32" s="13">
        <f t="shared" si="13"/>
        <v>0.16558297620806856</v>
      </c>
      <c r="U32" s="11">
        <f t="shared" si="22"/>
        <v>312</v>
      </c>
      <c r="V32" s="11">
        <f t="shared" si="24"/>
        <v>27068</v>
      </c>
      <c r="W32" s="18">
        <f t="shared" si="25"/>
        <v>1.1526525786907049E-2</v>
      </c>
      <c r="X32" s="6">
        <v>51</v>
      </c>
      <c r="Y32" s="11">
        <f t="shared" si="23"/>
        <v>27068</v>
      </c>
      <c r="Z32" s="14">
        <f t="shared" si="16"/>
        <v>0.18841436382444215</v>
      </c>
    </row>
    <row r="33" spans="1:26" x14ac:dyDescent="0.25">
      <c r="A33" s="9">
        <v>31</v>
      </c>
      <c r="B33" s="10" t="s">
        <v>39</v>
      </c>
      <c r="C33" s="12">
        <v>2211</v>
      </c>
      <c r="D33" s="5">
        <v>36560</v>
      </c>
      <c r="E33" s="12">
        <v>4155</v>
      </c>
      <c r="F33" s="16">
        <f t="shared" si="17"/>
        <v>-0.87924016282225248</v>
      </c>
      <c r="G33" s="12">
        <v>977</v>
      </c>
      <c r="H33" s="11">
        <f t="shared" si="15"/>
        <v>2211</v>
      </c>
      <c r="I33" s="16">
        <f t="shared" si="14"/>
        <v>0.44188150158299411</v>
      </c>
      <c r="J33" s="5">
        <v>474</v>
      </c>
      <c r="K33" s="5">
        <v>21314</v>
      </c>
      <c r="L33" s="16">
        <f t="shared" si="18"/>
        <v>2.2238904006756122</v>
      </c>
      <c r="M33" s="4">
        <f t="shared" si="19"/>
        <v>36560</v>
      </c>
      <c r="N33" s="58">
        <f t="shared" si="12"/>
        <v>10.506710025568086</v>
      </c>
      <c r="O33" s="12">
        <v>4237</v>
      </c>
      <c r="P33" s="12">
        <v>3361</v>
      </c>
      <c r="Q33" s="16">
        <f t="shared" si="20"/>
        <v>1.2606367152633144</v>
      </c>
      <c r="R33" s="12">
        <v>6074</v>
      </c>
      <c r="S33" s="11">
        <f t="shared" si="21"/>
        <v>36560</v>
      </c>
      <c r="T33" s="13">
        <f t="shared" si="13"/>
        <v>0.16613785557986871</v>
      </c>
      <c r="U33" s="11">
        <f t="shared" si="22"/>
        <v>4155</v>
      </c>
      <c r="V33" s="11">
        <f t="shared" si="24"/>
        <v>36560</v>
      </c>
      <c r="W33" s="16">
        <f t="shared" si="25"/>
        <v>0.11364879649890591</v>
      </c>
      <c r="X33" s="5">
        <v>7</v>
      </c>
      <c r="Y33" s="11">
        <f>D33</f>
        <v>36560</v>
      </c>
      <c r="Z33" s="14">
        <f t="shared" si="16"/>
        <v>1.9146608315098467E-2</v>
      </c>
    </row>
    <row r="34" spans="1:26" x14ac:dyDescent="0.25">
      <c r="A34" s="15">
        <v>32</v>
      </c>
      <c r="B34" s="10" t="s">
        <v>30</v>
      </c>
      <c r="C34" s="12">
        <v>8962</v>
      </c>
      <c r="D34" s="5">
        <v>311777</v>
      </c>
      <c r="E34" s="12">
        <v>7063</v>
      </c>
      <c r="F34" s="16">
        <f t="shared" si="17"/>
        <v>0.211894666369114</v>
      </c>
      <c r="G34" s="12">
        <v>518</v>
      </c>
      <c r="H34" s="11">
        <f t="shared" si="15"/>
        <v>8962</v>
      </c>
      <c r="I34" s="16">
        <f t="shared" si="14"/>
        <v>5.7799598303950012E-2</v>
      </c>
      <c r="J34" s="5">
        <v>2</v>
      </c>
      <c r="K34" s="5">
        <v>249709</v>
      </c>
      <c r="L34" s="26">
        <f>(J34/K34)*100</f>
        <v>8.009322851799495E-4</v>
      </c>
      <c r="M34" s="4">
        <f t="shared" si="19"/>
        <v>311777</v>
      </c>
      <c r="N34" s="58">
        <f t="shared" si="12"/>
        <v>12.650043467650899</v>
      </c>
      <c r="O34" s="12">
        <v>2110</v>
      </c>
      <c r="P34" s="12">
        <v>25720</v>
      </c>
      <c r="Q34" s="16">
        <f t="shared" si="20"/>
        <v>8.2037325038880254E-2</v>
      </c>
      <c r="R34" s="12">
        <v>23836</v>
      </c>
      <c r="S34" s="11">
        <f t="shared" si="21"/>
        <v>311777</v>
      </c>
      <c r="T34" s="13">
        <f t="shared" si="13"/>
        <v>7.6452079531203393E-2</v>
      </c>
      <c r="U34" s="11">
        <f t="shared" si="22"/>
        <v>7063</v>
      </c>
      <c r="V34" s="11">
        <f t="shared" si="24"/>
        <v>311777</v>
      </c>
      <c r="W34" s="16">
        <f t="shared" si="25"/>
        <v>2.2654012322910286E-2</v>
      </c>
      <c r="X34" s="5">
        <v>209</v>
      </c>
      <c r="Y34" s="11">
        <f t="shared" si="23"/>
        <v>311777</v>
      </c>
      <c r="Z34" s="14">
        <f t="shared" si="16"/>
        <v>6.7035092389752929E-2</v>
      </c>
    </row>
    <row r="35" spans="1:26" x14ac:dyDescent="0.25">
      <c r="A35" s="9">
        <v>33</v>
      </c>
      <c r="B35" s="10" t="s">
        <v>41</v>
      </c>
      <c r="C35" s="12">
        <v>11048</v>
      </c>
      <c r="D35" s="5">
        <v>181631</v>
      </c>
      <c r="E35" s="12">
        <v>8576</v>
      </c>
      <c r="F35" s="16">
        <f t="shared" si="17"/>
        <v>0.22375090514120205</v>
      </c>
      <c r="G35" s="12">
        <v>974</v>
      </c>
      <c r="H35" s="11">
        <f t="shared" si="15"/>
        <v>11048</v>
      </c>
      <c r="I35" s="16">
        <f t="shared" si="14"/>
        <v>8.8160753077480086E-2</v>
      </c>
      <c r="J35" s="5">
        <v>238</v>
      </c>
      <c r="K35" s="5">
        <v>141120</v>
      </c>
      <c r="L35" s="16">
        <f t="shared" si="18"/>
        <v>0.16865079365079366</v>
      </c>
      <c r="M35" s="4">
        <f t="shared" si="19"/>
        <v>181631</v>
      </c>
      <c r="N35" s="58">
        <f t="shared" si="12"/>
        <v>12.10973243542673</v>
      </c>
      <c r="O35" s="12">
        <v>1561</v>
      </c>
      <c r="P35" s="12">
        <v>19084</v>
      </c>
      <c r="Q35" s="16">
        <f t="shared" si="20"/>
        <v>8.1796269125969392E-2</v>
      </c>
      <c r="R35" s="12">
        <v>31472</v>
      </c>
      <c r="S35" s="11">
        <f t="shared" si="21"/>
        <v>181631</v>
      </c>
      <c r="T35" s="13">
        <f t="shared" si="13"/>
        <v>0.17327438598036679</v>
      </c>
      <c r="U35" s="11">
        <f t="shared" si="22"/>
        <v>8576</v>
      </c>
      <c r="V35" s="11">
        <f t="shared" si="24"/>
        <v>181631</v>
      </c>
      <c r="W35" s="16">
        <f t="shared" si="25"/>
        <v>4.7216609499479714E-2</v>
      </c>
      <c r="X35" s="5">
        <v>2992</v>
      </c>
      <c r="Y35" s="11">
        <f t="shared" si="23"/>
        <v>181631</v>
      </c>
      <c r="Z35" s="14">
        <f t="shared" si="16"/>
        <v>1.647295891119908</v>
      </c>
    </row>
    <row r="36" spans="1:26" x14ac:dyDescent="0.25">
      <c r="A36" s="15">
        <v>34</v>
      </c>
      <c r="B36" s="10" t="s">
        <v>42</v>
      </c>
      <c r="C36" s="12">
        <v>269</v>
      </c>
      <c r="D36" s="5">
        <v>30456</v>
      </c>
      <c r="E36" s="12">
        <v>648</v>
      </c>
      <c r="F36" s="16">
        <f t="shared" si="17"/>
        <v>-1.4089219330855018</v>
      </c>
      <c r="G36" s="12">
        <v>7</v>
      </c>
      <c r="H36" s="11">
        <f t="shared" si="15"/>
        <v>269</v>
      </c>
      <c r="I36" s="16">
        <f t="shared" si="14"/>
        <v>2.6022304832713755E-2</v>
      </c>
      <c r="J36" s="5">
        <v>22</v>
      </c>
      <c r="K36" s="5">
        <v>17055</v>
      </c>
      <c r="L36" s="16">
        <f t="shared" si="18"/>
        <v>0.12899442978598652</v>
      </c>
      <c r="M36" s="4">
        <f t="shared" si="19"/>
        <v>30456</v>
      </c>
      <c r="N36" s="58">
        <f t="shared" si="12"/>
        <v>10.324038298062334</v>
      </c>
      <c r="O36" s="12">
        <v>362</v>
      </c>
      <c r="P36" s="12">
        <v>2223</v>
      </c>
      <c r="Q36" s="16">
        <f t="shared" si="20"/>
        <v>0.16284300494826812</v>
      </c>
      <c r="R36" s="12">
        <v>2986</v>
      </c>
      <c r="S36" s="11">
        <f t="shared" si="21"/>
        <v>30456</v>
      </c>
      <c r="T36" s="13">
        <f t="shared" si="13"/>
        <v>9.8043078539532438E-2</v>
      </c>
      <c r="U36" s="11">
        <f t="shared" si="22"/>
        <v>648</v>
      </c>
      <c r="V36" s="11">
        <f t="shared" si="24"/>
        <v>30456</v>
      </c>
      <c r="W36" s="16">
        <f t="shared" si="25"/>
        <v>2.1276595744680851E-2</v>
      </c>
      <c r="X36" s="5">
        <v>-14</v>
      </c>
      <c r="Y36" s="11">
        <f t="shared" si="23"/>
        <v>30456</v>
      </c>
      <c r="Z36" s="14">
        <f t="shared" si="16"/>
        <v>-4.5967953769372204E-2</v>
      </c>
    </row>
    <row r="37" spans="1:26" x14ac:dyDescent="0.25">
      <c r="A37" s="9">
        <v>35</v>
      </c>
      <c r="B37" s="10" t="s">
        <v>50</v>
      </c>
      <c r="C37" s="12">
        <v>1113</v>
      </c>
      <c r="D37" s="5">
        <v>36936</v>
      </c>
      <c r="E37" s="12">
        <v>773</v>
      </c>
      <c r="F37" s="16">
        <f t="shared" si="17"/>
        <v>0.30548068283917335</v>
      </c>
      <c r="G37" s="12">
        <v>17</v>
      </c>
      <c r="H37" s="11">
        <f t="shared" si="15"/>
        <v>1113</v>
      </c>
      <c r="I37" s="16">
        <f t="shared" si="14"/>
        <v>1.5274034141958671E-2</v>
      </c>
      <c r="J37" s="5">
        <v>272</v>
      </c>
      <c r="K37" s="5">
        <v>26430</v>
      </c>
      <c r="L37" s="16">
        <f t="shared" si="18"/>
        <v>1.0291335603480893</v>
      </c>
      <c r="M37" s="4">
        <f t="shared" si="19"/>
        <v>36936</v>
      </c>
      <c r="N37" s="58">
        <f t="shared" si="12"/>
        <v>10.516941964186826</v>
      </c>
      <c r="O37" s="12">
        <v>332</v>
      </c>
      <c r="P37" s="12">
        <v>2439</v>
      </c>
      <c r="Q37" s="16">
        <f t="shared" si="20"/>
        <v>0.13612136121361212</v>
      </c>
      <c r="R37" s="12">
        <v>6936</v>
      </c>
      <c r="S37" s="11">
        <f t="shared" si="21"/>
        <v>36936</v>
      </c>
      <c r="T37" s="13">
        <f t="shared" si="13"/>
        <v>0.18778427550357374</v>
      </c>
      <c r="U37" s="11">
        <f t="shared" si="22"/>
        <v>773</v>
      </c>
      <c r="V37" s="11">
        <f t="shared" si="24"/>
        <v>36936</v>
      </c>
      <c r="W37" s="16">
        <f t="shared" si="25"/>
        <v>2.0928091834524584E-2</v>
      </c>
      <c r="X37" s="5">
        <v>500</v>
      </c>
      <c r="Y37" s="11">
        <f t="shared" si="23"/>
        <v>36936</v>
      </c>
      <c r="Z37" s="14">
        <f t="shared" si="16"/>
        <v>1.3536928741607104</v>
      </c>
    </row>
    <row r="38" spans="1:26" x14ac:dyDescent="0.25">
      <c r="A38" s="21"/>
      <c r="B38" s="21"/>
      <c r="C38" s="21"/>
      <c r="D38" s="21"/>
      <c r="E38" s="21"/>
      <c r="F38" s="22"/>
      <c r="G38" s="21"/>
      <c r="H38" s="21"/>
      <c r="I38" s="21"/>
      <c r="J38" s="21"/>
      <c r="K38" s="21"/>
      <c r="L38" s="21"/>
      <c r="M38" s="23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3"/>
      <c r="Y38" s="23"/>
      <c r="Z38" s="21"/>
    </row>
  </sheetData>
  <autoFilter ref="A1:Z37" xr:uid="{00000000-0009-0000-0000-000005000000}">
    <sortState xmlns:xlrd2="http://schemas.microsoft.com/office/spreadsheetml/2017/richdata2" ref="A4:Y38">
      <sortCondition ref="B1:B38"/>
    </sortState>
  </autoFilter>
  <mergeCells count="26">
    <mergeCell ref="Z1:Z2"/>
    <mergeCell ref="T1:T2"/>
    <mergeCell ref="U1:U2"/>
    <mergeCell ref="V1:V2"/>
    <mergeCell ref="W1:W2"/>
    <mergeCell ref="X1:X2"/>
    <mergeCell ref="Y1:Y2"/>
    <mergeCell ref="S1:S2"/>
    <mergeCell ref="G1:G2"/>
    <mergeCell ref="H1:H2"/>
    <mergeCell ref="I1:I2"/>
    <mergeCell ref="J1:J2"/>
    <mergeCell ref="K1:K2"/>
    <mergeCell ref="L1:L2"/>
    <mergeCell ref="M1:M2"/>
    <mergeCell ref="O1:O2"/>
    <mergeCell ref="P1:P2"/>
    <mergeCell ref="Q1:Q2"/>
    <mergeCell ref="R1:R2"/>
    <mergeCell ref="N1:N2"/>
    <mergeCell ref="F1:F2"/>
    <mergeCell ref="A1:A2"/>
    <mergeCell ref="B1:B2"/>
    <mergeCell ref="C1:C2"/>
    <mergeCell ref="D1:D2"/>
    <mergeCell ref="E1:E2"/>
  </mergeCells>
  <pageMargins left="0.13" right="0.2" top="0.74803149606299213" bottom="0.74803149606299213" header="0.32" footer="0.31496062992125984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2014</vt:lpstr>
      <vt:lpstr>2015</vt:lpstr>
      <vt:lpstr>2016</vt:lpstr>
      <vt:lpstr>2017</vt:lpstr>
      <vt:lpstr>2018</vt:lpstr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 4740</dc:creator>
  <cp:lastModifiedBy>ideapad</cp:lastModifiedBy>
  <cp:lastPrinted>2014-05-13T17:56:45Z</cp:lastPrinted>
  <dcterms:created xsi:type="dcterms:W3CDTF">2014-05-12T14:02:56Z</dcterms:created>
  <dcterms:modified xsi:type="dcterms:W3CDTF">2021-04-27T04:08:05Z</dcterms:modified>
</cp:coreProperties>
</file>