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55" tabRatio="882" firstSheet="1" activeTab="2"/>
  </bookViews>
  <sheets>
    <sheet name="1. Faktor-faktor SWOT" sheetId="1" r:id="rId1"/>
    <sheet name="2. Analisis Matriks SWOT" sheetId="5" r:id="rId2"/>
    <sheet name="3. Analisis IFAS &amp; EPAS" sheetId="2" r:id="rId3"/>
    <sheet name="4. Kwadran SWOT" sheetId="4" r:id="rId4"/>
  </sheets>
  <definedNames>
    <definedName name="_xlnm.Print_Area" localSheetId="1">'2. Analisis Matriks SWOT'!$K$4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2" l="1"/>
  <c r="L22" i="2"/>
  <c r="J46" i="2"/>
  <c r="J37" i="2"/>
  <c r="E44" i="2"/>
  <c r="E41" i="2"/>
  <c r="E45" i="2"/>
  <c r="E43" i="2"/>
  <c r="E42" i="2"/>
  <c r="G42" i="2" s="1"/>
  <c r="E40" i="2"/>
  <c r="E39" i="2"/>
  <c r="E36" i="2"/>
  <c r="E35" i="2"/>
  <c r="G35" i="2" s="1"/>
  <c r="E34" i="2"/>
  <c r="E33" i="2"/>
  <c r="E32" i="2"/>
  <c r="E31" i="2"/>
  <c r="E30" i="2"/>
  <c r="E21" i="2"/>
  <c r="E20" i="2"/>
  <c r="E19" i="2"/>
  <c r="E18" i="2"/>
  <c r="E17" i="2"/>
  <c r="E16" i="2"/>
  <c r="E15" i="2"/>
  <c r="E12" i="2"/>
  <c r="E11" i="2"/>
  <c r="E10" i="2"/>
  <c r="E9" i="2"/>
  <c r="E8" i="2"/>
  <c r="E7" i="2"/>
  <c r="E6" i="2"/>
  <c r="C45" i="2"/>
  <c r="C44" i="2"/>
  <c r="C43" i="2"/>
  <c r="C42" i="2"/>
  <c r="C41" i="2"/>
  <c r="C40" i="2"/>
  <c r="C39" i="2"/>
  <c r="C36" i="2"/>
  <c r="C35" i="2"/>
  <c r="C34" i="2"/>
  <c r="C33" i="2"/>
  <c r="C32" i="2"/>
  <c r="C31" i="2"/>
  <c r="C30" i="2"/>
  <c r="C21" i="2"/>
  <c r="C20" i="2"/>
  <c r="C19" i="2"/>
  <c r="C18" i="2"/>
  <c r="C17" i="2"/>
  <c r="C16" i="2"/>
  <c r="C15" i="2"/>
  <c r="C12" i="2"/>
  <c r="C11" i="2"/>
  <c r="C10" i="2"/>
  <c r="C9" i="2"/>
  <c r="C8" i="2"/>
  <c r="C7" i="2"/>
  <c r="C6" i="2"/>
  <c r="G43" i="2"/>
  <c r="G41" i="2"/>
  <c r="G40" i="2"/>
  <c r="G39" i="2"/>
  <c r="G36" i="2"/>
  <c r="G19" i="2"/>
  <c r="G18" i="2"/>
  <c r="G17" i="2"/>
  <c r="G16" i="2"/>
  <c r="G15" i="2"/>
  <c r="G12" i="2"/>
  <c r="G11" i="2"/>
  <c r="G10" i="2"/>
  <c r="C19" i="5"/>
  <c r="C18" i="5"/>
  <c r="C27" i="5" l="1"/>
  <c r="C14" i="5"/>
  <c r="G12" i="5"/>
  <c r="G11" i="5"/>
  <c r="G10" i="5"/>
  <c r="G9" i="5"/>
  <c r="G8" i="5"/>
  <c r="G7" i="5"/>
  <c r="G6" i="5"/>
  <c r="E6" i="5"/>
  <c r="E47" i="2" l="1"/>
  <c r="D47" i="2"/>
  <c r="E23" i="2"/>
  <c r="D23" i="2"/>
  <c r="F15" i="5" l="1"/>
  <c r="D15" i="5"/>
  <c r="B31" i="2" l="1"/>
  <c r="B7" i="2"/>
  <c r="G45" i="2"/>
  <c r="G44" i="2"/>
  <c r="G34" i="2"/>
  <c r="G33" i="2"/>
  <c r="G32" i="2"/>
  <c r="G31" i="2"/>
  <c r="G30" i="2"/>
  <c r="G6" i="2"/>
  <c r="G21" i="2"/>
  <c r="G20" i="2"/>
  <c r="J22" i="2" s="1"/>
  <c r="G9" i="2"/>
  <c r="G8" i="2"/>
  <c r="G7" i="2"/>
  <c r="J13" i="2" s="1"/>
  <c r="G47" i="2" l="1"/>
  <c r="B8" i="2"/>
  <c r="B32" i="2"/>
  <c r="G23" i="2"/>
  <c r="B33" i="2" l="1"/>
  <c r="B9" i="2"/>
  <c r="B34" i="2" l="1"/>
  <c r="B15" i="2" l="1"/>
  <c r="B16" i="2" l="1"/>
  <c r="B39" i="2"/>
  <c r="B17" i="2" l="1"/>
  <c r="B40" i="2"/>
  <c r="B18" i="2" l="1"/>
  <c r="B41" i="2"/>
  <c r="B42" i="2" l="1"/>
  <c r="B21" i="2" l="1"/>
  <c r="B45" i="2" l="1"/>
</calcChain>
</file>

<file path=xl/sharedStrings.xml><?xml version="1.0" encoding="utf-8"?>
<sst xmlns="http://schemas.openxmlformats.org/spreadsheetml/2006/main" count="166" uniqueCount="120">
  <si>
    <t>Kelemahan (Weaknesses) :</t>
  </si>
  <si>
    <t>Kekuatan (Strengths) :</t>
  </si>
  <si>
    <t>Peluang (Opportunities) :</t>
  </si>
  <si>
    <t>Ancaman (Threats) :</t>
  </si>
  <si>
    <t>NO</t>
  </si>
  <si>
    <r>
      <t xml:space="preserve">Strategi </t>
    </r>
    <r>
      <rPr>
        <b/>
        <sz val="12"/>
        <color theme="1"/>
        <rFont val="Times New Roman"/>
        <family val="1"/>
      </rPr>
      <t>ST</t>
    </r>
  </si>
  <si>
    <r>
      <t xml:space="preserve">Strategi </t>
    </r>
    <r>
      <rPr>
        <b/>
        <sz val="12"/>
        <color theme="1"/>
        <rFont val="Times New Roman"/>
        <family val="1"/>
      </rPr>
      <t>WT</t>
    </r>
  </si>
  <si>
    <r>
      <t xml:space="preserve">Strategi </t>
    </r>
    <r>
      <rPr>
        <b/>
        <sz val="12"/>
        <color theme="1"/>
        <rFont val="Times New Roman"/>
        <family val="1"/>
      </rPr>
      <t>SO</t>
    </r>
  </si>
  <si>
    <r>
      <t xml:space="preserve">Strategi </t>
    </r>
    <r>
      <rPr>
        <b/>
        <sz val="12"/>
        <color theme="1"/>
        <rFont val="Times New Roman"/>
        <family val="1"/>
      </rPr>
      <t>WO</t>
    </r>
  </si>
  <si>
    <t>Keterbatasan sumber daya manusia</t>
  </si>
  <si>
    <t>Bobot</t>
  </si>
  <si>
    <t>Rating</t>
  </si>
  <si>
    <t>Skor</t>
  </si>
  <si>
    <t>Tingkat Signifikan</t>
  </si>
  <si>
    <t>AD/ART BUM Desa Amanah</t>
  </si>
  <si>
    <t>Pemberdayaan Ekonomi Masyarakat</t>
  </si>
  <si>
    <t>Partisipasi dan Manajemen Terampil</t>
  </si>
  <si>
    <t>Kemitraan BUM Desa Amanah dengan BRI</t>
  </si>
  <si>
    <t>Jumlah Simpanan Masyarakat yang signifikan</t>
  </si>
  <si>
    <t>Tersedia Gudang Sampah dan Armada yang cukup</t>
  </si>
  <si>
    <t>Memiliki Modal dan Unit Usaha Transportasi</t>
  </si>
  <si>
    <t>Keterbatasan Modal dan Pendanaan</t>
  </si>
  <si>
    <t>Keterbatasan Produk dan Layanan</t>
  </si>
  <si>
    <t>Biaya Kebun Sawit terlalu besar</t>
  </si>
  <si>
    <t>Biaya Perawatan Armada besar</t>
  </si>
  <si>
    <t>Sistem administrasi masih konvensional</t>
  </si>
  <si>
    <t>Pengawasan masih lemah</t>
  </si>
  <si>
    <t>AD/ART BUM Desa Amanah Berbasis Syariah</t>
  </si>
  <si>
    <t>Potensi peningkatan pendapatan melalui sampah</t>
  </si>
  <si>
    <t>BKK Pemerintah Provinsi Riau</t>
  </si>
  <si>
    <t>Diklat peningkatan SDM BUM Desa Amanah</t>
  </si>
  <si>
    <t>Kemitraan dan Kolaborasi usaha</t>
  </si>
  <si>
    <t>Inovasi dan Kreativitas unit usaha</t>
  </si>
  <si>
    <t>Persaingan dengan Lembaga Keuangan Desa lain</t>
  </si>
  <si>
    <t>Lowongan Kerja di perusahaan dan kota</t>
  </si>
  <si>
    <t>Akses Internet tidak stabil</t>
  </si>
  <si>
    <t>Tunggakan pinjaman macet</t>
  </si>
  <si>
    <t>Tukang pungut sampah keliling</t>
  </si>
  <si>
    <t>Meningkatnya armada transportasi pribadi</t>
  </si>
  <si>
    <t>Jarak lokasi kebun sawit jauh</t>
  </si>
  <si>
    <t>Tersedia Gudang dan Armada Sampah yang cukup</t>
  </si>
  <si>
    <t>Potensi Peningkatan Pendapatan melalui sampah</t>
  </si>
  <si>
    <t>Perluasan Kebun Sawit dan Penambahan Kelompok Tani</t>
  </si>
  <si>
    <t>Lowongan pekerjaan di perusahaan dan kota</t>
  </si>
  <si>
    <t>Merevisi AD/ART BUM Desa Amanah menjadi Syariah</t>
  </si>
  <si>
    <t>Memiliki modal dan unit usaha transportasi</t>
  </si>
  <si>
    <t>Merevisi AD/ART BUM Desa Amanah menjadi Syariah untuk mencegah Tunggakan pinjaman macet, tukang pungut sampah keliling</t>
  </si>
  <si>
    <t>Meningkatkan Kemitraan dan kolaborasi dengan BRI dan mitra lain untuk Perluasan Kebun Sawit dan Penambahan Kelompok Tani Berbasis Syariah</t>
  </si>
  <si>
    <t>Menggunakan Simpanan Masyarakat dan modal tersedia untuk Peningkatan Pemberdayaan Ekonomi Masyarakat dan Diklat Syariah SDM BUM Desa Amanah</t>
  </si>
  <si>
    <t>Efektifitas Gudang dan Armada untuk Peningkatan Pendapatan melalui sampah Berbasis Syariah</t>
  </si>
  <si>
    <t>Memanfaatkan  Partisipasi dan Manajemen Terampil untuk optimalisasi BKK Provinsi Riau dan peningkatan Inovasi dan Kreativitas Berbasis Syariah</t>
  </si>
  <si>
    <t xml:space="preserve">Peningkatan Pemberdayaan Ekonomi Masyarakat Syariah untuk mencegah lowongan pekerjaan di perusahaan dan kota </t>
  </si>
  <si>
    <t>Peningkatan SDM melalui Diklat Syariah</t>
  </si>
  <si>
    <t>Keterbatasan Modal dan Pendanaan untuk meningkatkan Inovasi dan Kreativitas unit usaha dan menjalin kemitraan dan kolaborasi Berbasis Syariah</t>
  </si>
  <si>
    <t>Penekanan biaya perawatan armada untuk peningkatan pendapatan melalui sampah Berbasis Syariah</t>
  </si>
  <si>
    <t>Penekanan biaya Kebun Sawit untuk Perluasan dan penambahan Kelompok Tani Berbasis Syariah</t>
  </si>
  <si>
    <t>Peningkatan sistem administrasi dan pengawasan Berbasis Syariah untuk optimalisasi BKK Pemerintah Provinsi Riau</t>
  </si>
  <si>
    <t>Menggunakan Simpanan Masyarakat dan modal tersedia secara Syariah untuk membangun Tower Internet</t>
  </si>
  <si>
    <t>Dengan partisipasi dan manajemen terampil untuk mengatasi meningkatnya armada transportasi pribadi dan jarak lokasi kebun sawit secara Syariah</t>
  </si>
  <si>
    <t>Peningkatan sistem administrasi dan pengawasan Berbasis Syariah untuk mencegah Tunggakan pinjaman macet, tukang pungut sampah keliling</t>
  </si>
  <si>
    <t xml:space="preserve">Peningkatan SDM melalui Diklat Syariah untuk mencegah mencari lowongan pekerjaan di perusahaan dan kota </t>
  </si>
  <si>
    <t>Kekuatan (Strengths)</t>
  </si>
  <si>
    <t>Kelemahan (Weaknesses)</t>
  </si>
  <si>
    <t>Peluang (Opportunities)</t>
  </si>
  <si>
    <t>Ancaman (Threats)</t>
  </si>
  <si>
    <t>FAKTOR INTERNAL (IFAS)</t>
  </si>
  <si>
    <t>FAKTOR EKSTERNAL (EFAS)</t>
  </si>
  <si>
    <t>IFAS</t>
  </si>
  <si>
    <t>EFAS</t>
  </si>
  <si>
    <t>2,31</t>
  </si>
  <si>
    <t>Jumlah Peluang</t>
  </si>
  <si>
    <t>2,72</t>
  </si>
  <si>
    <t>Jumlah Ancaman</t>
  </si>
  <si>
    <t>1,31</t>
  </si>
  <si>
    <t>Total EFAS</t>
  </si>
  <si>
    <t>Total Strengths</t>
  </si>
  <si>
    <t>Total Weaksnesses</t>
  </si>
  <si>
    <t>TOTAL</t>
  </si>
  <si>
    <t>Selisih</t>
  </si>
  <si>
    <t>S</t>
  </si>
  <si>
    <t>O</t>
  </si>
  <si>
    <t>W</t>
  </si>
  <si>
    <t>T</t>
  </si>
  <si>
    <t>Kwadran 3 Strategi WO</t>
  </si>
  <si>
    <t>Kwadran 1 Strategi SO</t>
  </si>
  <si>
    <t>Kwadran 2 Strategi ST</t>
  </si>
  <si>
    <t>Kwadran 4 Strategi WT</t>
  </si>
  <si>
    <t>S1</t>
  </si>
  <si>
    <t>S2</t>
  </si>
  <si>
    <t>S3</t>
  </si>
  <si>
    <t>S4</t>
  </si>
  <si>
    <t>S5</t>
  </si>
  <si>
    <t>S6</t>
  </si>
  <si>
    <t>S7</t>
  </si>
  <si>
    <t>O1</t>
  </si>
  <si>
    <t>O2</t>
  </si>
  <si>
    <t>O3</t>
  </si>
  <si>
    <t>O4</t>
  </si>
  <si>
    <t>O5</t>
  </si>
  <si>
    <t>O6</t>
  </si>
  <si>
    <t>O7</t>
  </si>
  <si>
    <t>W1</t>
  </si>
  <si>
    <t>W2</t>
  </si>
  <si>
    <t>W3</t>
  </si>
  <si>
    <t>W4</t>
  </si>
  <si>
    <t>W5</t>
  </si>
  <si>
    <t>W6</t>
  </si>
  <si>
    <t>W7</t>
  </si>
  <si>
    <t>T1</t>
  </si>
  <si>
    <t>T2</t>
  </si>
  <si>
    <t>T3</t>
  </si>
  <si>
    <t>T4</t>
  </si>
  <si>
    <t>T5</t>
  </si>
  <si>
    <t>T6</t>
  </si>
  <si>
    <t>T7</t>
  </si>
  <si>
    <r>
      <t>Kekuatan (</t>
    </r>
    <r>
      <rPr>
        <b/>
        <i/>
        <sz val="12"/>
        <color theme="1"/>
        <rFont val="Times New Roman"/>
        <family val="1"/>
      </rPr>
      <t>Strengths</t>
    </r>
    <r>
      <rPr>
        <b/>
        <sz val="12"/>
        <color theme="1"/>
        <rFont val="Times New Roman"/>
        <family val="1"/>
      </rPr>
      <t>)</t>
    </r>
  </si>
  <si>
    <r>
      <t>Kelemahan (</t>
    </r>
    <r>
      <rPr>
        <b/>
        <i/>
        <sz val="12"/>
        <color theme="1"/>
        <rFont val="Times New Roman"/>
        <family val="1"/>
      </rPr>
      <t>Weaknesses</t>
    </r>
    <r>
      <rPr>
        <b/>
        <sz val="12"/>
        <color theme="1"/>
        <rFont val="Times New Roman"/>
        <family val="1"/>
      </rPr>
      <t>)</t>
    </r>
  </si>
  <si>
    <r>
      <t>Peluang (</t>
    </r>
    <r>
      <rPr>
        <b/>
        <i/>
        <sz val="12"/>
        <color theme="1"/>
        <rFont val="Times New Roman"/>
        <family val="1"/>
      </rPr>
      <t>Opportunities</t>
    </r>
    <r>
      <rPr>
        <b/>
        <sz val="12"/>
        <color theme="1"/>
        <rFont val="Times New Roman"/>
        <family val="1"/>
      </rPr>
      <t>)</t>
    </r>
  </si>
  <si>
    <r>
      <t>Ancaman (</t>
    </r>
    <r>
      <rPr>
        <b/>
        <i/>
        <sz val="12"/>
        <color theme="1"/>
        <rFont val="Times New Roman"/>
        <family val="1"/>
      </rPr>
      <t>Threats</t>
    </r>
    <r>
      <rPr>
        <b/>
        <sz val="12"/>
        <color theme="1"/>
        <rFont val="Times New Roman"/>
        <family val="1"/>
      </rPr>
      <t>)</t>
    </r>
  </si>
  <si>
    <t>Dengan penekanan biaya perawatan armada dan biaya kebun sawit untuk membangun Tower Internet dan mengimbangi  meningkatnya armada transportasi pribadi dan jarak lokasi kebun sawit secara Syariah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</si>
</sst>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8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2"/>
      <color rgb="FFFF0000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i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0" xfId="0" applyFont="1" applyBorder="1"/>
    <xf numFmtId="0" fontId="1" fillId="0" borderId="25" xfId="0" applyFont="1" applyBorder="1"/>
    <xf numFmtId="0" fontId="1" fillId="0" borderId="2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1" fillId="8" borderId="10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vertical="top" wrapText="1"/>
    </xf>
    <xf numFmtId="0" fontId="1" fillId="8" borderId="13" xfId="0" applyFont="1" applyFill="1" applyBorder="1" applyAlignment="1">
      <alignment vertical="top" wrapText="1"/>
    </xf>
    <xf numFmtId="0" fontId="1" fillId="8" borderId="12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vertical="top" wrapText="1"/>
    </xf>
    <xf numFmtId="0" fontId="1" fillId="6" borderId="10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vertical="top" wrapText="1"/>
    </xf>
    <xf numFmtId="0" fontId="1" fillId="6" borderId="12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vertical="top" wrapText="1"/>
    </xf>
    <xf numFmtId="0" fontId="1" fillId="6" borderId="29" xfId="0" applyFont="1" applyFill="1" applyBorder="1" applyAlignment="1">
      <alignment vertical="top" wrapText="1"/>
    </xf>
    <xf numFmtId="0" fontId="1" fillId="6" borderId="31" xfId="0" applyFont="1" applyFill="1" applyBorder="1" applyAlignment="1">
      <alignment horizontal="center" vertical="top"/>
    </xf>
    <xf numFmtId="0" fontId="1" fillId="6" borderId="30" xfId="0" applyFont="1" applyFill="1" applyBorder="1" applyAlignment="1">
      <alignment vertical="top" wrapText="1"/>
    </xf>
    <xf numFmtId="0" fontId="1" fillId="6" borderId="14" xfId="0" applyFont="1" applyFill="1" applyBorder="1" applyAlignment="1">
      <alignment horizontal="center" vertical="top"/>
    </xf>
    <xf numFmtId="0" fontId="1" fillId="6" borderId="15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top" wrapText="1"/>
    </xf>
    <xf numFmtId="1" fontId="1" fillId="6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64" fontId="1" fillId="6" borderId="1" xfId="1" applyNumberFormat="1" applyFont="1" applyFill="1" applyBorder="1" applyAlignment="1">
      <alignment horizontal="right"/>
    </xf>
    <xf numFmtId="164" fontId="1" fillId="4" borderId="1" xfId="1" applyNumberFormat="1" applyFont="1" applyFill="1" applyBorder="1" applyAlignment="1">
      <alignment horizontal="right"/>
    </xf>
    <xf numFmtId="164" fontId="1" fillId="9" borderId="1" xfId="1" applyNumberFormat="1" applyFont="1" applyFill="1" applyBorder="1"/>
    <xf numFmtId="164" fontId="1" fillId="7" borderId="1" xfId="1" applyNumberFormat="1" applyFont="1" applyFill="1" applyBorder="1" applyAlignment="1">
      <alignment horizontal="right"/>
    </xf>
    <xf numFmtId="164" fontId="1" fillId="5" borderId="1" xfId="1" applyNumberFormat="1" applyFont="1" applyFill="1" applyBorder="1" applyAlignment="1">
      <alignment horizontal="right"/>
    </xf>
    <xf numFmtId="164" fontId="1" fillId="0" borderId="0" xfId="1" applyNumberFormat="1" applyFont="1"/>
    <xf numFmtId="164" fontId="1" fillId="6" borderId="1" xfId="1" applyNumberFormat="1" applyFont="1" applyFill="1" applyBorder="1" applyAlignment="1">
      <alignment vertical="center"/>
    </xf>
    <xf numFmtId="164" fontId="1" fillId="4" borderId="1" xfId="1" applyNumberFormat="1" applyFont="1" applyFill="1" applyBorder="1" applyAlignment="1">
      <alignment vertical="center"/>
    </xf>
    <xf numFmtId="164" fontId="1" fillId="9" borderId="1" xfId="1" applyNumberFormat="1" applyFont="1" applyFill="1" applyBorder="1" applyAlignment="1">
      <alignment vertical="center"/>
    </xf>
    <xf numFmtId="164" fontId="1" fillId="7" borderId="1" xfId="1" applyNumberFormat="1" applyFont="1" applyFill="1" applyBorder="1" applyAlignment="1">
      <alignment vertical="center"/>
    </xf>
    <xf numFmtId="164" fontId="1" fillId="5" borderId="1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1" fillId="10" borderId="1" xfId="1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164" fontId="1" fillId="9" borderId="1" xfId="1" applyNumberFormat="1" applyFont="1" applyFill="1" applyBorder="1" applyAlignment="1">
      <alignment horizontal="right"/>
    </xf>
    <xf numFmtId="0" fontId="1" fillId="9" borderId="18" xfId="0" applyFont="1" applyFill="1" applyBorder="1"/>
    <xf numFmtId="0" fontId="1" fillId="9" borderId="0" xfId="0" applyFont="1" applyFill="1"/>
    <xf numFmtId="0" fontId="1" fillId="9" borderId="17" xfId="0" applyFont="1" applyFill="1" applyBorder="1" applyAlignment="1">
      <alignment horizontal="center" wrapText="1"/>
    </xf>
    <xf numFmtId="164" fontId="1" fillId="9" borderId="17" xfId="1" applyNumberFormat="1" applyFont="1" applyFill="1" applyBorder="1" applyAlignment="1">
      <alignment vertical="center"/>
    </xf>
    <xf numFmtId="164" fontId="1" fillId="9" borderId="17" xfId="1" applyNumberFormat="1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9" borderId="1" xfId="1" quotePrefix="1" applyNumberFormat="1" applyFont="1" applyFill="1" applyBorder="1" applyAlignment="1">
      <alignment horizontal="right"/>
    </xf>
    <xf numFmtId="164" fontId="2" fillId="9" borderId="1" xfId="1" quotePrefix="1" applyNumberFormat="1" applyFont="1" applyFill="1" applyBorder="1" applyAlignment="1">
      <alignment horizontal="right"/>
    </xf>
    <xf numFmtId="164" fontId="1" fillId="9" borderId="0" xfId="0" applyNumberFormat="1" applyFont="1" applyFill="1"/>
    <xf numFmtId="43" fontId="1" fillId="9" borderId="0" xfId="0" applyNumberFormat="1" applyFont="1" applyFill="1"/>
    <xf numFmtId="0" fontId="2" fillId="9" borderId="1" xfId="0" applyFont="1" applyFill="1" applyBorder="1"/>
    <xf numFmtId="0" fontId="2" fillId="9" borderId="18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1" fontId="1" fillId="9" borderId="0" xfId="0" applyNumberFormat="1" applyFont="1" applyFill="1" applyBorder="1" applyAlignment="1">
      <alignment horizontal="center"/>
    </xf>
    <xf numFmtId="164" fontId="1" fillId="9" borderId="0" xfId="1" applyNumberFormat="1" applyFont="1" applyFill="1" applyBorder="1" applyAlignment="1">
      <alignment vertical="center"/>
    </xf>
    <xf numFmtId="164" fontId="1" fillId="9" borderId="0" xfId="1" applyNumberFormat="1" applyFont="1" applyFill="1" applyBorder="1"/>
    <xf numFmtId="1" fontId="1" fillId="9" borderId="3" xfId="0" applyNumberFormat="1" applyFont="1" applyFill="1" applyBorder="1" applyAlignment="1">
      <alignment horizontal="center"/>
    </xf>
    <xf numFmtId="164" fontId="1" fillId="9" borderId="3" xfId="1" applyNumberFormat="1" applyFont="1" applyFill="1" applyBorder="1" applyAlignment="1">
      <alignment vertical="center"/>
    </xf>
    <xf numFmtId="164" fontId="1" fillId="9" borderId="3" xfId="1" applyNumberFormat="1" applyFont="1" applyFill="1" applyBorder="1"/>
    <xf numFmtId="164" fontId="4" fillId="9" borderId="16" xfId="1" applyNumberFormat="1" applyFont="1" applyFill="1" applyBorder="1"/>
    <xf numFmtId="164" fontId="4" fillId="9" borderId="1" xfId="1" applyNumberFormat="1" applyFont="1" applyFill="1" applyBorder="1"/>
    <xf numFmtId="0" fontId="1" fillId="0" borderId="4" xfId="0" applyFont="1" applyBorder="1"/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/>
    <xf numFmtId="0" fontId="1" fillId="7" borderId="19" xfId="0" applyFont="1" applyFill="1" applyBorder="1" applyAlignment="1">
      <alignment horizontal="center" vertical="center"/>
    </xf>
    <xf numFmtId="0" fontId="1" fillId="7" borderId="20" xfId="0" applyFont="1" applyFill="1" applyBorder="1"/>
    <xf numFmtId="0" fontId="1" fillId="7" borderId="5" xfId="0" applyFont="1" applyFill="1" applyBorder="1" applyAlignment="1">
      <alignment horizontal="center" vertical="center"/>
    </xf>
    <xf numFmtId="0" fontId="1" fillId="7" borderId="7" xfId="0" applyFont="1" applyFill="1" applyBorder="1"/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/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/>
    <xf numFmtId="0" fontId="1" fillId="6" borderId="5" xfId="0" applyFont="1" applyFill="1" applyBorder="1" applyAlignment="1">
      <alignment horizontal="center" vertical="center"/>
    </xf>
    <xf numFmtId="0" fontId="1" fillId="6" borderId="7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1" fillId="0" borderId="2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0" fontId="2" fillId="9" borderId="8" xfId="0" applyFont="1" applyFill="1" applyBorder="1" applyAlignment="1">
      <alignment horizontal="left"/>
    </xf>
    <xf numFmtId="0" fontId="2" fillId="9" borderId="18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left"/>
    </xf>
    <xf numFmtId="164" fontId="1" fillId="3" borderId="16" xfId="1" applyNumberFormat="1" applyFont="1" applyFill="1" applyBorder="1" applyAlignment="1">
      <alignment horizontal="center" vertical="center"/>
    </xf>
    <xf numFmtId="164" fontId="1" fillId="3" borderId="17" xfId="1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4" fontId="1" fillId="3" borderId="16" xfId="1" applyNumberFormat="1" applyFont="1" applyFill="1" applyBorder="1" applyAlignment="1">
      <alignment vertical="center"/>
    </xf>
    <xf numFmtId="164" fontId="1" fillId="3" borderId="17" xfId="1" applyNumberFormat="1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602052</xdr:colOff>
      <xdr:row>4</xdr:row>
      <xdr:rowOff>0</xdr:rowOff>
    </xdr:from>
    <xdr:to>
      <xdr:col>3</xdr:col>
      <xdr:colOff>0</xdr:colOff>
      <xdr:row>12</xdr:row>
      <xdr:rowOff>0</xdr:rowOff>
    </xdr:to>
    <xdr:cxnSp macro="">
      <xdr:nvCxnSpPr>
        <xdr:cNvPr id="3" name="Straight Connector 2"/>
        <xdr:cNvCxnSpPr/>
      </xdr:nvCxnSpPr>
      <xdr:spPr>
        <a:xfrm>
          <a:off x="602052" y="790755"/>
          <a:ext cx="4187406" cy="179717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1677554</xdr:colOff>
      <xdr:row>4</xdr:row>
      <xdr:rowOff>207241</xdr:rowOff>
    </xdr:from>
    <xdr:to>
      <xdr:col>2</xdr:col>
      <xdr:colOff>3755736</xdr:colOff>
      <xdr:row>7</xdr:row>
      <xdr:rowOff>56573</xdr:rowOff>
    </xdr:to>
    <xdr:sp macro="" textlink="">
      <xdr:nvSpPr>
        <xdr:cNvPr id="4" name="TextBox 3"/>
        <xdr:cNvSpPr txBox="1"/>
      </xdr:nvSpPr>
      <xdr:spPr>
        <a:xfrm>
          <a:off x="2757054" y="1020041"/>
          <a:ext cx="2078182" cy="5351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d-ID" sz="2400">
              <a:latin typeface="Times New Roman" panose="02020603050405020304" pitchFamily="18" charset="0"/>
              <a:cs typeface="Times New Roman" panose="02020603050405020304" pitchFamily="18" charset="0"/>
            </a:rPr>
            <a:t>IFAS</a:t>
          </a:r>
        </a:p>
      </xdr:txBody>
    </xdr:sp>
    <xdr:clientData/>
  </xdr:twoCellAnchor>
  <xdr:twoCellAnchor>
    <xdr:from>
      <xdr:col>1</xdr:col>
      <xdr:colOff>0</xdr:colOff>
      <xdr:row>4</xdr:row>
      <xdr:rowOff>12700</xdr:rowOff>
    </xdr:from>
    <xdr:to>
      <xdr:col>3</xdr:col>
      <xdr:colOff>12700</xdr:colOff>
      <xdr:row>12</xdr:row>
      <xdr:rowOff>12700</xdr:rowOff>
    </xdr:to>
    <xdr:sp macro="" textlink="">
      <xdr:nvSpPr>
        <xdr:cNvPr id="8" name="Isosceles Triangle 7"/>
        <xdr:cNvSpPr/>
      </xdr:nvSpPr>
      <xdr:spPr>
        <a:xfrm>
          <a:off x="609600" y="825500"/>
          <a:ext cx="4419600" cy="1828800"/>
        </a:xfrm>
        <a:prstGeom prst="triangle">
          <a:avLst>
            <a:gd name="adj" fmla="val 0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</xdr:col>
      <xdr:colOff>254000</xdr:colOff>
      <xdr:row>8</xdr:row>
      <xdr:rowOff>190500</xdr:rowOff>
    </xdr:from>
    <xdr:to>
      <xdr:col>2</xdr:col>
      <xdr:colOff>1905000</xdr:colOff>
      <xdr:row>11</xdr:row>
      <xdr:rowOff>101600</xdr:rowOff>
    </xdr:to>
    <xdr:sp macro="" textlink="">
      <xdr:nvSpPr>
        <xdr:cNvPr id="12" name="TextBox 11"/>
        <xdr:cNvSpPr txBox="1"/>
      </xdr:nvSpPr>
      <xdr:spPr>
        <a:xfrm>
          <a:off x="863600" y="1917700"/>
          <a:ext cx="2120900" cy="5969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d-ID" sz="2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EFAS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2629</xdr:colOff>
      <xdr:row>9</xdr:row>
      <xdr:rowOff>238125</xdr:rowOff>
    </xdr:from>
    <xdr:to>
      <xdr:col>23</xdr:col>
      <xdr:colOff>4579</xdr:colOff>
      <xdr:row>17</xdr:row>
      <xdr:rowOff>4716</xdr:rowOff>
    </xdr:to>
    <xdr:cxnSp macro="">
      <xdr:nvCxnSpPr>
        <xdr:cNvPr id="3" name="Straight Connector 2"/>
        <xdr:cNvCxnSpPr/>
      </xdr:nvCxnSpPr>
      <xdr:spPr>
        <a:xfrm flipV="1">
          <a:off x="5690153" y="2463678"/>
          <a:ext cx="1950" cy="1744860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4105</xdr:colOff>
      <xdr:row>10</xdr:row>
      <xdr:rowOff>0</xdr:rowOff>
    </xdr:from>
    <xdr:to>
      <xdr:col>23</xdr:col>
      <xdr:colOff>0</xdr:colOff>
      <xdr:row>10</xdr:row>
      <xdr:rowOff>4106</xdr:rowOff>
    </xdr:to>
    <xdr:cxnSp macro="">
      <xdr:nvCxnSpPr>
        <xdr:cNvPr id="5" name="Straight Connector 4"/>
        <xdr:cNvCxnSpPr/>
      </xdr:nvCxnSpPr>
      <xdr:spPr>
        <a:xfrm>
          <a:off x="4191821" y="2463362"/>
          <a:ext cx="1473912" cy="4106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8</xdr:row>
      <xdr:rowOff>151118</xdr:rowOff>
    </xdr:from>
    <xdr:to>
      <xdr:col>24</xdr:col>
      <xdr:colOff>50372</xdr:colOff>
      <xdr:row>17</xdr:row>
      <xdr:rowOff>1</xdr:rowOff>
    </xdr:to>
    <xdr:cxnSp macro="">
      <xdr:nvCxnSpPr>
        <xdr:cNvPr id="12" name="Straight Arrow Connector 11"/>
        <xdr:cNvCxnSpPr/>
      </xdr:nvCxnSpPr>
      <xdr:spPr>
        <a:xfrm flipV="1">
          <a:off x="4203822" y="2129387"/>
          <a:ext cx="1781358" cy="2074436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2"/>
  <sheetViews>
    <sheetView showGridLines="0" zoomScale="64" zoomScaleNormal="64" workbookViewId="0">
      <selection activeCell="B2" sqref="B2:E23"/>
    </sheetView>
  </sheetViews>
  <sheetFormatPr defaultRowHeight="15.75" x14ac:dyDescent="0.25"/>
  <cols>
    <col min="1" max="1" width="4.28515625" style="1" customWidth="1"/>
    <col min="2" max="2" width="5.7109375" style="1" customWidth="1"/>
    <col min="3" max="3" width="53.85546875" style="1" customWidth="1"/>
    <col min="4" max="4" width="6.28515625" style="1" customWidth="1"/>
    <col min="5" max="5" width="48.5703125" style="1" customWidth="1"/>
    <col min="6" max="16384" width="9.140625" style="1"/>
  </cols>
  <sheetData>
    <row r="3" spans="2:5" x14ac:dyDescent="0.25">
      <c r="B3" s="98" t="s">
        <v>65</v>
      </c>
      <c r="C3" s="99"/>
      <c r="D3" s="99"/>
      <c r="E3" s="100"/>
    </row>
    <row r="4" spans="2:5" x14ac:dyDescent="0.25">
      <c r="B4" s="101"/>
      <c r="C4" s="102"/>
      <c r="D4" s="102"/>
      <c r="E4" s="103"/>
    </row>
    <row r="5" spans="2:5" x14ac:dyDescent="0.25">
      <c r="B5" s="104" t="s">
        <v>1</v>
      </c>
      <c r="C5" s="105"/>
      <c r="D5" s="104" t="s">
        <v>0</v>
      </c>
      <c r="E5" s="105"/>
    </row>
    <row r="6" spans="2:5" ht="18" customHeight="1" x14ac:dyDescent="0.25">
      <c r="B6" s="22" t="s">
        <v>87</v>
      </c>
      <c r="C6" s="23" t="s">
        <v>14</v>
      </c>
      <c r="D6" s="22" t="s">
        <v>101</v>
      </c>
      <c r="E6" s="24" t="s">
        <v>9</v>
      </c>
    </row>
    <row r="7" spans="2:5" ht="18" customHeight="1" x14ac:dyDescent="0.25">
      <c r="B7" s="25" t="s">
        <v>88</v>
      </c>
      <c r="C7" s="24" t="s">
        <v>15</v>
      </c>
      <c r="D7" s="25" t="s">
        <v>102</v>
      </c>
      <c r="E7" s="24" t="s">
        <v>21</v>
      </c>
    </row>
    <row r="8" spans="2:5" ht="18" customHeight="1" x14ac:dyDescent="0.25">
      <c r="B8" s="25" t="s">
        <v>89</v>
      </c>
      <c r="C8" s="26" t="s">
        <v>16</v>
      </c>
      <c r="D8" s="25" t="s">
        <v>103</v>
      </c>
      <c r="E8" s="24" t="s">
        <v>22</v>
      </c>
    </row>
    <row r="9" spans="2:5" ht="18" customHeight="1" x14ac:dyDescent="0.25">
      <c r="B9" s="25" t="s">
        <v>90</v>
      </c>
      <c r="C9" s="24" t="s">
        <v>17</v>
      </c>
      <c r="D9" s="25" t="s">
        <v>104</v>
      </c>
      <c r="E9" s="24" t="s">
        <v>24</v>
      </c>
    </row>
    <row r="10" spans="2:5" ht="18" customHeight="1" x14ac:dyDescent="0.25">
      <c r="B10" s="25" t="s">
        <v>91</v>
      </c>
      <c r="C10" s="24" t="s">
        <v>18</v>
      </c>
      <c r="D10" s="25" t="s">
        <v>105</v>
      </c>
      <c r="E10" s="24" t="s">
        <v>23</v>
      </c>
    </row>
    <row r="11" spans="2:5" ht="18" customHeight="1" x14ac:dyDescent="0.25">
      <c r="B11" s="25" t="s">
        <v>92</v>
      </c>
      <c r="C11" s="24" t="s">
        <v>19</v>
      </c>
      <c r="D11" s="25" t="s">
        <v>106</v>
      </c>
      <c r="E11" s="27" t="s">
        <v>25</v>
      </c>
    </row>
    <row r="12" spans="2:5" ht="18" customHeight="1" x14ac:dyDescent="0.25">
      <c r="B12" s="25" t="s">
        <v>93</v>
      </c>
      <c r="C12" s="24" t="s">
        <v>20</v>
      </c>
      <c r="D12" s="25" t="s">
        <v>107</v>
      </c>
      <c r="E12" s="27" t="s">
        <v>26</v>
      </c>
    </row>
    <row r="13" spans="2:5" x14ac:dyDescent="0.25">
      <c r="B13" s="98" t="s">
        <v>66</v>
      </c>
      <c r="C13" s="99"/>
      <c r="D13" s="99"/>
      <c r="E13" s="100"/>
    </row>
    <row r="14" spans="2:5" x14ac:dyDescent="0.25">
      <c r="B14" s="101"/>
      <c r="C14" s="102"/>
      <c r="D14" s="102"/>
      <c r="E14" s="103"/>
    </row>
    <row r="15" spans="2:5" x14ac:dyDescent="0.25">
      <c r="B15" s="106" t="s">
        <v>2</v>
      </c>
      <c r="C15" s="107"/>
      <c r="D15" s="106" t="s">
        <v>3</v>
      </c>
      <c r="E15" s="107"/>
    </row>
    <row r="16" spans="2:5" ht="18" customHeight="1" x14ac:dyDescent="0.25">
      <c r="B16" s="28" t="s">
        <v>94</v>
      </c>
      <c r="C16" s="29" t="s">
        <v>27</v>
      </c>
      <c r="D16" s="28" t="s">
        <v>108</v>
      </c>
      <c r="E16" s="29" t="s">
        <v>33</v>
      </c>
    </row>
    <row r="17" spans="2:5" ht="18" customHeight="1" x14ac:dyDescent="0.25">
      <c r="B17" s="30" t="s">
        <v>95</v>
      </c>
      <c r="C17" s="31" t="s">
        <v>28</v>
      </c>
      <c r="D17" s="30" t="s">
        <v>109</v>
      </c>
      <c r="E17" s="31" t="s">
        <v>34</v>
      </c>
    </row>
    <row r="18" spans="2:5" ht="18" customHeight="1" x14ac:dyDescent="0.25">
      <c r="B18" s="30" t="s">
        <v>96</v>
      </c>
      <c r="C18" s="31" t="s">
        <v>29</v>
      </c>
      <c r="D18" s="30" t="s">
        <v>110</v>
      </c>
      <c r="E18" s="31" t="s">
        <v>35</v>
      </c>
    </row>
    <row r="19" spans="2:5" ht="18" customHeight="1" x14ac:dyDescent="0.25">
      <c r="B19" s="30" t="s">
        <v>97</v>
      </c>
      <c r="C19" s="32" t="s">
        <v>42</v>
      </c>
      <c r="D19" s="30" t="s">
        <v>111</v>
      </c>
      <c r="E19" s="31" t="s">
        <v>36</v>
      </c>
    </row>
    <row r="20" spans="2:5" ht="18" customHeight="1" x14ac:dyDescent="0.25">
      <c r="B20" s="30" t="s">
        <v>98</v>
      </c>
      <c r="C20" s="31" t="s">
        <v>30</v>
      </c>
      <c r="D20" s="30" t="s">
        <v>112</v>
      </c>
      <c r="E20" s="31" t="s">
        <v>37</v>
      </c>
    </row>
    <row r="21" spans="2:5" ht="18" customHeight="1" x14ac:dyDescent="0.25">
      <c r="B21" s="33" t="s">
        <v>99</v>
      </c>
      <c r="C21" s="31" t="s">
        <v>31</v>
      </c>
      <c r="D21" s="33" t="s">
        <v>113</v>
      </c>
      <c r="E21" s="34" t="s">
        <v>38</v>
      </c>
    </row>
    <row r="22" spans="2:5" ht="18" customHeight="1" x14ac:dyDescent="0.25">
      <c r="B22" s="35" t="s">
        <v>100</v>
      </c>
      <c r="C22" s="36" t="s">
        <v>32</v>
      </c>
      <c r="D22" s="35" t="s">
        <v>114</v>
      </c>
      <c r="E22" s="36" t="s">
        <v>39</v>
      </c>
    </row>
  </sheetData>
  <mergeCells count="6">
    <mergeCell ref="B3:E4"/>
    <mergeCell ref="B5:C5"/>
    <mergeCell ref="D5:E5"/>
    <mergeCell ref="B13:E14"/>
    <mergeCell ref="B15:C15"/>
    <mergeCell ref="D15:E15"/>
  </mergeCells>
  <pageMargins left="0.7" right="0.7" top="0.75" bottom="0.75" header="0.3" footer="0.3"/>
  <pageSetup paperSize="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37"/>
  <sheetViews>
    <sheetView showGridLines="0" showRowColHeaders="0" zoomScale="55" zoomScaleNormal="55" workbookViewId="0">
      <selection activeCell="R15" sqref="R15"/>
    </sheetView>
  </sheetViews>
  <sheetFormatPr defaultRowHeight="15.75" x14ac:dyDescent="0.25"/>
  <cols>
    <col min="1" max="1" width="9.140625" style="1"/>
    <col min="2" max="2" width="7" style="1" customWidth="1"/>
    <col min="3" max="3" width="59" style="1" customWidth="1"/>
    <col min="4" max="4" width="7.28515625" style="1" customWidth="1"/>
    <col min="5" max="5" width="56.28515625" style="1" customWidth="1"/>
    <col min="6" max="6" width="6.42578125" style="1" customWidth="1"/>
    <col min="7" max="7" width="65.140625" style="1" customWidth="1"/>
    <col min="8" max="16384" width="9.140625" style="1"/>
  </cols>
  <sheetData>
    <row r="5" spans="2:7" ht="18" customHeight="1" x14ac:dyDescent="0.25">
      <c r="B5" s="117"/>
      <c r="C5" s="118"/>
      <c r="D5" s="115" t="s">
        <v>115</v>
      </c>
      <c r="E5" s="116"/>
      <c r="F5" s="115" t="s">
        <v>116</v>
      </c>
      <c r="G5" s="116"/>
    </row>
    <row r="6" spans="2:7" ht="18" customHeight="1" x14ac:dyDescent="0.25">
      <c r="B6" s="119"/>
      <c r="C6" s="120"/>
      <c r="D6" s="86" t="s">
        <v>87</v>
      </c>
      <c r="E6" s="87" t="str">
        <f>+'1. Faktor-faktor SWOT'!C6</f>
        <v>AD/ART BUM Desa Amanah</v>
      </c>
      <c r="F6" s="86" t="s">
        <v>101</v>
      </c>
      <c r="G6" s="87" t="str">
        <f>+'1. Faktor-faktor SWOT'!E6</f>
        <v>Keterbatasan sumber daya manusia</v>
      </c>
    </row>
    <row r="7" spans="2:7" ht="18" customHeight="1" x14ac:dyDescent="0.25">
      <c r="B7" s="119"/>
      <c r="C7" s="120"/>
      <c r="D7" s="88" t="s">
        <v>88</v>
      </c>
      <c r="E7" s="89" t="s">
        <v>15</v>
      </c>
      <c r="F7" s="88" t="s">
        <v>102</v>
      </c>
      <c r="G7" s="89" t="str">
        <f>+'1. Faktor-faktor SWOT'!E7</f>
        <v>Keterbatasan Modal dan Pendanaan</v>
      </c>
    </row>
    <row r="8" spans="2:7" ht="18" customHeight="1" x14ac:dyDescent="0.25">
      <c r="B8" s="119"/>
      <c r="C8" s="120"/>
      <c r="D8" s="88" t="s">
        <v>89</v>
      </c>
      <c r="E8" s="89" t="s">
        <v>16</v>
      </c>
      <c r="F8" s="88" t="s">
        <v>103</v>
      </c>
      <c r="G8" s="89" t="str">
        <f>+'1. Faktor-faktor SWOT'!E8</f>
        <v>Keterbatasan Produk dan Layanan</v>
      </c>
    </row>
    <row r="9" spans="2:7" ht="18" customHeight="1" x14ac:dyDescent="0.25">
      <c r="B9" s="119"/>
      <c r="C9" s="120"/>
      <c r="D9" s="88" t="s">
        <v>90</v>
      </c>
      <c r="E9" s="89" t="s">
        <v>17</v>
      </c>
      <c r="F9" s="88" t="s">
        <v>104</v>
      </c>
      <c r="G9" s="89" t="str">
        <f>+'1. Faktor-faktor SWOT'!E9</f>
        <v>Biaya Perawatan Armada besar</v>
      </c>
    </row>
    <row r="10" spans="2:7" ht="18" customHeight="1" x14ac:dyDescent="0.25">
      <c r="B10" s="119"/>
      <c r="C10" s="120"/>
      <c r="D10" s="88" t="s">
        <v>91</v>
      </c>
      <c r="E10" s="89" t="s">
        <v>18</v>
      </c>
      <c r="F10" s="88" t="s">
        <v>105</v>
      </c>
      <c r="G10" s="89" t="str">
        <f>+'1. Faktor-faktor SWOT'!E10</f>
        <v>Biaya Kebun Sawit terlalu besar</v>
      </c>
    </row>
    <row r="11" spans="2:7" ht="18" customHeight="1" x14ac:dyDescent="0.25">
      <c r="B11" s="119"/>
      <c r="C11" s="120"/>
      <c r="D11" s="88" t="s">
        <v>92</v>
      </c>
      <c r="E11" s="89" t="s">
        <v>40</v>
      </c>
      <c r="F11" s="88" t="s">
        <v>106</v>
      </c>
      <c r="G11" s="89" t="str">
        <f>+'1. Faktor-faktor SWOT'!E11</f>
        <v>Sistem administrasi masih konvensional</v>
      </c>
    </row>
    <row r="12" spans="2:7" ht="18" customHeight="1" x14ac:dyDescent="0.25">
      <c r="B12" s="119"/>
      <c r="C12" s="120"/>
      <c r="D12" s="90" t="s">
        <v>93</v>
      </c>
      <c r="E12" s="91" t="s">
        <v>45</v>
      </c>
      <c r="F12" s="90" t="s">
        <v>107</v>
      </c>
      <c r="G12" s="91" t="str">
        <f>+'1. Faktor-faktor SWOT'!E12</f>
        <v>Pengawasan masih lemah</v>
      </c>
    </row>
    <row r="13" spans="2:7" ht="18" customHeight="1" x14ac:dyDescent="0.25">
      <c r="B13" s="111" t="s">
        <v>117</v>
      </c>
      <c r="C13" s="112"/>
      <c r="D13" s="113" t="s">
        <v>7</v>
      </c>
      <c r="E13" s="114"/>
      <c r="F13" s="113" t="s">
        <v>8</v>
      </c>
      <c r="G13" s="114"/>
    </row>
    <row r="14" spans="2:7" ht="18" customHeight="1" x14ac:dyDescent="0.25">
      <c r="B14" s="92" t="s">
        <v>94</v>
      </c>
      <c r="C14" s="93" t="str">
        <f>'1. Faktor-faktor SWOT'!C16</f>
        <v>AD/ART BUM Desa Amanah Berbasis Syariah</v>
      </c>
      <c r="D14" s="37">
        <v>1</v>
      </c>
      <c r="E14" s="85" t="s">
        <v>44</v>
      </c>
      <c r="F14" s="37">
        <v>1</v>
      </c>
      <c r="G14" s="85" t="s">
        <v>52</v>
      </c>
    </row>
    <row r="15" spans="2:7" ht="18" customHeight="1" x14ac:dyDescent="0.25">
      <c r="B15" s="94" t="s">
        <v>95</v>
      </c>
      <c r="C15" s="95" t="s">
        <v>41</v>
      </c>
      <c r="D15" s="38">
        <f>D14+1</f>
        <v>2</v>
      </c>
      <c r="E15" s="121" t="s">
        <v>47</v>
      </c>
      <c r="F15" s="38">
        <f>F14+1</f>
        <v>2</v>
      </c>
      <c r="G15" s="108" t="s">
        <v>53</v>
      </c>
    </row>
    <row r="16" spans="2:7" ht="18" customHeight="1" x14ac:dyDescent="0.25">
      <c r="B16" s="94" t="s">
        <v>96</v>
      </c>
      <c r="C16" s="95" t="s">
        <v>29</v>
      </c>
      <c r="D16" s="38"/>
      <c r="E16" s="121"/>
      <c r="F16" s="38"/>
      <c r="G16" s="108"/>
    </row>
    <row r="17" spans="2:7" ht="18" customHeight="1" x14ac:dyDescent="0.25">
      <c r="B17" s="94" t="s">
        <v>97</v>
      </c>
      <c r="C17" s="95" t="s">
        <v>42</v>
      </c>
      <c r="D17" s="38"/>
      <c r="E17" s="121"/>
      <c r="F17" s="38"/>
      <c r="G17" s="108"/>
    </row>
    <row r="18" spans="2:7" ht="18" customHeight="1" x14ac:dyDescent="0.25">
      <c r="B18" s="94" t="s">
        <v>98</v>
      </c>
      <c r="C18" s="95" t="str">
        <f>'1. Faktor-faktor SWOT'!C20</f>
        <v>Diklat peningkatan SDM BUM Desa Amanah</v>
      </c>
      <c r="D18" s="38">
        <v>3</v>
      </c>
      <c r="E18" s="108" t="s">
        <v>48</v>
      </c>
      <c r="F18" s="38">
        <v>3</v>
      </c>
      <c r="G18" s="108" t="s">
        <v>54</v>
      </c>
    </row>
    <row r="19" spans="2:7" ht="18" customHeight="1" x14ac:dyDescent="0.25">
      <c r="B19" s="94" t="s">
        <v>99</v>
      </c>
      <c r="C19" s="95" t="str">
        <f>'1. Faktor-faktor SWOT'!C21</f>
        <v>Kemitraan dan Kolaborasi usaha</v>
      </c>
      <c r="D19" s="38"/>
      <c r="E19" s="108"/>
      <c r="F19" s="38"/>
      <c r="G19" s="108"/>
    </row>
    <row r="20" spans="2:7" ht="18" customHeight="1" x14ac:dyDescent="0.25">
      <c r="B20" s="94" t="s">
        <v>100</v>
      </c>
      <c r="C20" s="95" t="s">
        <v>32</v>
      </c>
      <c r="D20" s="38"/>
      <c r="E20" s="108"/>
      <c r="F20" s="38">
        <v>4</v>
      </c>
      <c r="G20" s="108" t="s">
        <v>55</v>
      </c>
    </row>
    <row r="21" spans="2:7" ht="18" customHeight="1" x14ac:dyDescent="0.25">
      <c r="B21" s="94"/>
      <c r="C21" s="95"/>
      <c r="D21" s="38">
        <v>4</v>
      </c>
      <c r="E21" s="108" t="s">
        <v>49</v>
      </c>
      <c r="F21" s="38"/>
      <c r="G21" s="108"/>
    </row>
    <row r="22" spans="2:7" ht="18" customHeight="1" x14ac:dyDescent="0.25">
      <c r="B22" s="94"/>
      <c r="C22" s="95"/>
      <c r="D22" s="38"/>
      <c r="E22" s="108"/>
      <c r="F22" s="38">
        <v>5</v>
      </c>
      <c r="G22" s="108" t="s">
        <v>56</v>
      </c>
    </row>
    <row r="23" spans="2:7" ht="18" customHeight="1" x14ac:dyDescent="0.25">
      <c r="B23" s="94"/>
      <c r="C23" s="95"/>
      <c r="D23" s="38">
        <v>5</v>
      </c>
      <c r="E23" s="108" t="s">
        <v>50</v>
      </c>
      <c r="F23" s="38"/>
      <c r="G23" s="108"/>
    </row>
    <row r="24" spans="2:7" ht="18" customHeight="1" x14ac:dyDescent="0.25">
      <c r="B24" s="94"/>
      <c r="C24" s="95"/>
      <c r="D24" s="38"/>
      <c r="E24" s="108"/>
      <c r="F24" s="38"/>
      <c r="G24" s="8"/>
    </row>
    <row r="25" spans="2:7" ht="18" customHeight="1" x14ac:dyDescent="0.25">
      <c r="B25" s="96"/>
      <c r="C25" s="97"/>
      <c r="D25" s="39"/>
      <c r="E25" s="109"/>
      <c r="F25" s="39"/>
      <c r="G25" s="10"/>
    </row>
    <row r="26" spans="2:7" ht="18" customHeight="1" x14ac:dyDescent="0.25">
      <c r="B26" s="111" t="s">
        <v>118</v>
      </c>
      <c r="C26" s="112"/>
      <c r="D26" s="113" t="s">
        <v>5</v>
      </c>
      <c r="E26" s="114"/>
      <c r="F26" s="113" t="s">
        <v>6</v>
      </c>
      <c r="G26" s="114"/>
    </row>
    <row r="27" spans="2:7" ht="18" customHeight="1" x14ac:dyDescent="0.25">
      <c r="B27" s="92" t="s">
        <v>108</v>
      </c>
      <c r="C27" s="93" t="str">
        <f>'1. Faktor-faktor SWOT'!E16</f>
        <v>Persaingan dengan Lembaga Keuangan Desa lain</v>
      </c>
      <c r="D27" s="37">
        <v>1</v>
      </c>
      <c r="E27" s="110" t="s">
        <v>46</v>
      </c>
      <c r="F27" s="37">
        <v>1</v>
      </c>
      <c r="G27" s="110" t="s">
        <v>59</v>
      </c>
    </row>
    <row r="28" spans="2:7" ht="18" customHeight="1" x14ac:dyDescent="0.25">
      <c r="B28" s="94" t="s">
        <v>109</v>
      </c>
      <c r="C28" s="95" t="s">
        <v>43</v>
      </c>
      <c r="D28" s="38"/>
      <c r="E28" s="108"/>
      <c r="F28" s="38"/>
      <c r="G28" s="108"/>
    </row>
    <row r="29" spans="2:7" ht="18" customHeight="1" x14ac:dyDescent="0.25">
      <c r="B29" s="94" t="s">
        <v>110</v>
      </c>
      <c r="C29" s="95" t="s">
        <v>35</v>
      </c>
      <c r="D29" s="38"/>
      <c r="E29" s="108"/>
      <c r="F29" s="38"/>
      <c r="G29" s="108"/>
    </row>
    <row r="30" spans="2:7" ht="18" customHeight="1" x14ac:dyDescent="0.25">
      <c r="B30" s="94" t="s">
        <v>111</v>
      </c>
      <c r="C30" s="95" t="s">
        <v>36</v>
      </c>
      <c r="D30" s="38">
        <v>2</v>
      </c>
      <c r="E30" s="108" t="s">
        <v>51</v>
      </c>
      <c r="F30" s="38">
        <v>2</v>
      </c>
      <c r="G30" s="108" t="s">
        <v>60</v>
      </c>
    </row>
    <row r="31" spans="2:7" ht="18" customHeight="1" x14ac:dyDescent="0.25">
      <c r="B31" s="94" t="s">
        <v>112</v>
      </c>
      <c r="C31" s="95" t="s">
        <v>37</v>
      </c>
      <c r="D31" s="38"/>
      <c r="E31" s="108"/>
      <c r="F31" s="38"/>
      <c r="G31" s="108"/>
    </row>
    <row r="32" spans="2:7" ht="18" customHeight="1" x14ac:dyDescent="0.25">
      <c r="B32" s="94" t="s">
        <v>113</v>
      </c>
      <c r="C32" s="95" t="s">
        <v>38</v>
      </c>
      <c r="D32" s="38"/>
      <c r="E32" s="108"/>
      <c r="F32" s="38">
        <v>3</v>
      </c>
      <c r="G32" s="108" t="s">
        <v>119</v>
      </c>
    </row>
    <row r="33" spans="2:7" ht="18" customHeight="1" x14ac:dyDescent="0.25">
      <c r="B33" s="94" t="s">
        <v>114</v>
      </c>
      <c r="C33" s="95" t="s">
        <v>39</v>
      </c>
      <c r="D33" s="38">
        <v>3</v>
      </c>
      <c r="E33" s="108" t="s">
        <v>57</v>
      </c>
      <c r="F33" s="38"/>
      <c r="G33" s="108"/>
    </row>
    <row r="34" spans="2:7" ht="18" customHeight="1" x14ac:dyDescent="0.25">
      <c r="B34" s="94"/>
      <c r="C34" s="95"/>
      <c r="D34" s="38"/>
      <c r="E34" s="108"/>
      <c r="F34" s="38"/>
      <c r="G34" s="108"/>
    </row>
    <row r="35" spans="2:7" ht="18" customHeight="1" x14ac:dyDescent="0.25">
      <c r="B35" s="94"/>
      <c r="C35" s="95"/>
      <c r="D35" s="38">
        <v>4</v>
      </c>
      <c r="E35" s="108" t="s">
        <v>58</v>
      </c>
      <c r="F35" s="38"/>
      <c r="G35" s="108"/>
    </row>
    <row r="36" spans="2:7" ht="18" customHeight="1" x14ac:dyDescent="0.25">
      <c r="B36" s="94"/>
      <c r="C36" s="95"/>
      <c r="D36" s="38"/>
      <c r="E36" s="108"/>
      <c r="F36" s="38"/>
      <c r="G36" s="108"/>
    </row>
    <row r="37" spans="2:7" ht="18" customHeight="1" x14ac:dyDescent="0.25">
      <c r="B37" s="96"/>
      <c r="C37" s="97"/>
      <c r="D37" s="39"/>
      <c r="E37" s="109"/>
      <c r="F37" s="39"/>
      <c r="G37" s="40"/>
    </row>
  </sheetData>
  <mergeCells count="24">
    <mergeCell ref="B26:C26"/>
    <mergeCell ref="D26:E26"/>
    <mergeCell ref="F26:G26"/>
    <mergeCell ref="D5:E5"/>
    <mergeCell ref="F5:G5"/>
    <mergeCell ref="B13:C13"/>
    <mergeCell ref="D13:E13"/>
    <mergeCell ref="F13:G13"/>
    <mergeCell ref="B5:C12"/>
    <mergeCell ref="E15:E17"/>
    <mergeCell ref="E18:E20"/>
    <mergeCell ref="E21:E22"/>
    <mergeCell ref="E33:E34"/>
    <mergeCell ref="E35:E37"/>
    <mergeCell ref="G15:G17"/>
    <mergeCell ref="G18:G19"/>
    <mergeCell ref="G20:G21"/>
    <mergeCell ref="G22:G23"/>
    <mergeCell ref="G27:G29"/>
    <mergeCell ref="G30:G31"/>
    <mergeCell ref="E23:E25"/>
    <mergeCell ref="E27:E29"/>
    <mergeCell ref="E30:E32"/>
    <mergeCell ref="G32:G36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8"/>
  <sheetViews>
    <sheetView showGridLines="0" showRowColHeaders="0" tabSelected="1" topLeftCell="A44" zoomScale="64" zoomScaleNormal="64" workbookViewId="0">
      <selection activeCell="L53" sqref="L53"/>
    </sheetView>
  </sheetViews>
  <sheetFormatPr defaultRowHeight="15.75" x14ac:dyDescent="0.25"/>
  <cols>
    <col min="1" max="1" width="3.7109375" style="1" customWidth="1"/>
    <col min="2" max="2" width="4.28515625" style="1" customWidth="1"/>
    <col min="3" max="3" width="53.42578125" style="1" customWidth="1"/>
    <col min="4" max="4" width="13.42578125" style="1" customWidth="1"/>
    <col min="5" max="5" width="9.140625" style="57"/>
    <col min="6" max="7" width="9.140625" style="51"/>
    <col min="8" max="16384" width="9.140625" style="1"/>
  </cols>
  <sheetData>
    <row r="3" spans="2:10" x14ac:dyDescent="0.25">
      <c r="B3" s="129" t="s">
        <v>4</v>
      </c>
      <c r="C3" s="131" t="s">
        <v>67</v>
      </c>
      <c r="D3" s="135" t="s">
        <v>13</v>
      </c>
      <c r="E3" s="133" t="s">
        <v>10</v>
      </c>
      <c r="F3" s="127" t="s">
        <v>11</v>
      </c>
      <c r="G3" s="127" t="s">
        <v>12</v>
      </c>
    </row>
    <row r="4" spans="2:10" x14ac:dyDescent="0.25">
      <c r="B4" s="130"/>
      <c r="C4" s="132"/>
      <c r="D4" s="136"/>
      <c r="E4" s="134"/>
      <c r="F4" s="128"/>
      <c r="G4" s="128"/>
    </row>
    <row r="5" spans="2:10" s="63" customFormat="1" x14ac:dyDescent="0.25">
      <c r="B5" s="122" t="s">
        <v>61</v>
      </c>
      <c r="C5" s="123"/>
      <c r="D5" s="67"/>
      <c r="E5" s="65"/>
      <c r="F5" s="66"/>
      <c r="G5" s="66"/>
    </row>
    <row r="6" spans="2:10" x14ac:dyDescent="0.25">
      <c r="B6" s="18">
        <v>1</v>
      </c>
      <c r="C6" s="19" t="str">
        <f>'2. Analisis Matriks SWOT'!E6</f>
        <v>AD/ART BUM Desa Amanah</v>
      </c>
      <c r="D6" s="41">
        <v>4</v>
      </c>
      <c r="E6" s="52">
        <f>D6/D23</f>
        <v>8.8888888888888892E-2</v>
      </c>
      <c r="F6" s="46">
        <v>5</v>
      </c>
      <c r="G6" s="46">
        <f>F6*E6</f>
        <v>0.44444444444444448</v>
      </c>
    </row>
    <row r="7" spans="2:10" x14ac:dyDescent="0.25">
      <c r="B7" s="18">
        <f>B6+1</f>
        <v>2</v>
      </c>
      <c r="C7" s="19" t="str">
        <f>'2. Analisis Matriks SWOT'!E7</f>
        <v>Pemberdayaan Ekonomi Masyarakat</v>
      </c>
      <c r="D7" s="41">
        <v>3</v>
      </c>
      <c r="E7" s="52">
        <f>D7/D23</f>
        <v>6.6666666666666666E-2</v>
      </c>
      <c r="F7" s="46">
        <v>4</v>
      </c>
      <c r="G7" s="46">
        <f t="shared" ref="G7:G21" si="0">F7*E7</f>
        <v>0.26666666666666666</v>
      </c>
    </row>
    <row r="8" spans="2:10" x14ac:dyDescent="0.25">
      <c r="B8" s="18">
        <f t="shared" ref="B8:B21" si="1">B7+1</f>
        <v>3</v>
      </c>
      <c r="C8" s="19" t="str">
        <f>'2. Analisis Matriks SWOT'!E8</f>
        <v>Partisipasi dan Manajemen Terampil</v>
      </c>
      <c r="D8" s="41">
        <v>4</v>
      </c>
      <c r="E8" s="52">
        <f>D8/D23</f>
        <v>8.8888888888888892E-2</v>
      </c>
      <c r="F8" s="46">
        <v>5</v>
      </c>
      <c r="G8" s="46">
        <f t="shared" si="0"/>
        <v>0.44444444444444448</v>
      </c>
    </row>
    <row r="9" spans="2:10" x14ac:dyDescent="0.25">
      <c r="B9" s="18">
        <f t="shared" si="1"/>
        <v>4</v>
      </c>
      <c r="C9" s="19" t="str">
        <f>'2. Analisis Matriks SWOT'!E9</f>
        <v>Kemitraan BUM Desa Amanah dengan BRI</v>
      </c>
      <c r="D9" s="41">
        <v>3</v>
      </c>
      <c r="E9" s="52">
        <f>D9/D23</f>
        <v>6.6666666666666666E-2</v>
      </c>
      <c r="F9" s="46">
        <v>4</v>
      </c>
      <c r="G9" s="46">
        <f t="shared" si="0"/>
        <v>0.26666666666666666</v>
      </c>
    </row>
    <row r="10" spans="2:10" x14ac:dyDescent="0.25">
      <c r="B10" s="18">
        <v>5</v>
      </c>
      <c r="C10" s="19" t="str">
        <f>'2. Analisis Matriks SWOT'!E10</f>
        <v>Jumlah Simpanan Masyarakat yang signifikan</v>
      </c>
      <c r="D10" s="41">
        <v>4</v>
      </c>
      <c r="E10" s="52">
        <f>D10/D23</f>
        <v>8.8888888888888892E-2</v>
      </c>
      <c r="F10" s="46">
        <v>5</v>
      </c>
      <c r="G10" s="46">
        <f t="shared" si="0"/>
        <v>0.44444444444444448</v>
      </c>
    </row>
    <row r="11" spans="2:10" x14ac:dyDescent="0.25">
      <c r="B11" s="18">
        <v>6</v>
      </c>
      <c r="C11" s="19" t="str">
        <f>'2. Analisis Matriks SWOT'!E11</f>
        <v>Tersedia Gudang dan Armada Sampah yang cukup</v>
      </c>
      <c r="D11" s="41">
        <v>3</v>
      </c>
      <c r="E11" s="52">
        <f>D11/D23</f>
        <v>6.6666666666666666E-2</v>
      </c>
      <c r="F11" s="46">
        <v>3.5</v>
      </c>
      <c r="G11" s="46">
        <f t="shared" si="0"/>
        <v>0.23333333333333334</v>
      </c>
    </row>
    <row r="12" spans="2:10" x14ac:dyDescent="0.25">
      <c r="B12" s="18">
        <v>7</v>
      </c>
      <c r="C12" s="19" t="str">
        <f>'2. Analisis Matriks SWOT'!E12</f>
        <v>Memiliki modal dan unit usaha transportasi</v>
      </c>
      <c r="D12" s="41">
        <v>3</v>
      </c>
      <c r="E12" s="52">
        <f>D12/D23</f>
        <v>6.6666666666666666E-2</v>
      </c>
      <c r="F12" s="46">
        <v>3.2</v>
      </c>
      <c r="G12" s="46">
        <f t="shared" si="0"/>
        <v>0.21333333333333335</v>
      </c>
    </row>
    <row r="13" spans="2:10" x14ac:dyDescent="0.25">
      <c r="B13" s="59"/>
      <c r="C13" s="73" t="s">
        <v>75</v>
      </c>
      <c r="D13" s="43"/>
      <c r="E13" s="54"/>
      <c r="F13" s="61"/>
      <c r="G13" s="70" t="s">
        <v>69</v>
      </c>
      <c r="J13" s="68">
        <f>SUM(G6:G12)</f>
        <v>2.3133333333333335</v>
      </c>
    </row>
    <row r="14" spans="2:10" x14ac:dyDescent="0.25">
      <c r="B14" s="122" t="s">
        <v>62</v>
      </c>
      <c r="C14" s="123"/>
      <c r="D14" s="43"/>
      <c r="E14" s="54"/>
      <c r="F14" s="61"/>
      <c r="G14" s="61"/>
    </row>
    <row r="15" spans="2:10" x14ac:dyDescent="0.25">
      <c r="B15" s="14">
        <f>B12+1</f>
        <v>8</v>
      </c>
      <c r="C15" s="15" t="str">
        <f>'2. Analisis Matriks SWOT'!G6</f>
        <v>Keterbatasan sumber daya manusia</v>
      </c>
      <c r="D15" s="42">
        <v>4</v>
      </c>
      <c r="E15" s="53">
        <f>D15/D23</f>
        <v>8.8888888888888892E-2</v>
      </c>
      <c r="F15" s="47">
        <v>2.9</v>
      </c>
      <c r="G15" s="47">
        <f t="shared" si="0"/>
        <v>0.25777777777777777</v>
      </c>
    </row>
    <row r="16" spans="2:10" x14ac:dyDescent="0.25">
      <c r="B16" s="14">
        <f t="shared" si="1"/>
        <v>9</v>
      </c>
      <c r="C16" s="15" t="str">
        <f>'2. Analisis Matriks SWOT'!G7</f>
        <v>Keterbatasan Modal dan Pendanaan</v>
      </c>
      <c r="D16" s="42">
        <v>3</v>
      </c>
      <c r="E16" s="53">
        <f>D16/D23</f>
        <v>6.6666666666666666E-2</v>
      </c>
      <c r="F16" s="47">
        <v>2.5</v>
      </c>
      <c r="G16" s="47">
        <f t="shared" si="0"/>
        <v>0.16666666666666666</v>
      </c>
    </row>
    <row r="17" spans="2:12" x14ac:dyDescent="0.25">
      <c r="B17" s="14">
        <f t="shared" si="1"/>
        <v>10</v>
      </c>
      <c r="C17" s="15" t="str">
        <f>'2. Analisis Matriks SWOT'!G8</f>
        <v>Keterbatasan Produk dan Layanan</v>
      </c>
      <c r="D17" s="42">
        <v>2</v>
      </c>
      <c r="E17" s="53">
        <f>D17/D23</f>
        <v>4.4444444444444446E-2</v>
      </c>
      <c r="F17" s="47">
        <v>1</v>
      </c>
      <c r="G17" s="47">
        <f t="shared" si="0"/>
        <v>4.4444444444444446E-2</v>
      </c>
    </row>
    <row r="18" spans="2:12" x14ac:dyDescent="0.25">
      <c r="B18" s="14">
        <f t="shared" si="1"/>
        <v>11</v>
      </c>
      <c r="C18" s="15" t="str">
        <f>'2. Analisis Matriks SWOT'!G9</f>
        <v>Biaya Perawatan Armada besar</v>
      </c>
      <c r="D18" s="42">
        <v>3</v>
      </c>
      <c r="E18" s="53">
        <f>D18/D23</f>
        <v>6.6666666666666666E-2</v>
      </c>
      <c r="F18" s="47">
        <v>2.5</v>
      </c>
      <c r="G18" s="47">
        <f t="shared" si="0"/>
        <v>0.16666666666666666</v>
      </c>
    </row>
    <row r="19" spans="2:12" x14ac:dyDescent="0.25">
      <c r="B19" s="14">
        <v>12</v>
      </c>
      <c r="C19" s="15" t="str">
        <f>'2. Analisis Matriks SWOT'!G10</f>
        <v>Biaya Kebun Sawit terlalu besar</v>
      </c>
      <c r="D19" s="42">
        <v>3</v>
      </c>
      <c r="E19" s="53">
        <f>D19/D23</f>
        <v>6.6666666666666666E-2</v>
      </c>
      <c r="F19" s="47">
        <v>2.5</v>
      </c>
      <c r="G19" s="47">
        <f t="shared" si="0"/>
        <v>0.16666666666666666</v>
      </c>
    </row>
    <row r="20" spans="2:12" x14ac:dyDescent="0.25">
      <c r="B20" s="14">
        <v>13</v>
      </c>
      <c r="C20" s="15" t="str">
        <f>'2. Analisis Matriks SWOT'!G11</f>
        <v>Sistem administrasi masih konvensional</v>
      </c>
      <c r="D20" s="42">
        <v>2</v>
      </c>
      <c r="E20" s="53">
        <f>D20/D23</f>
        <v>4.4444444444444446E-2</v>
      </c>
      <c r="F20" s="47">
        <v>1</v>
      </c>
      <c r="G20" s="47">
        <f t="shared" si="0"/>
        <v>4.4444444444444446E-2</v>
      </c>
    </row>
    <row r="21" spans="2:12" x14ac:dyDescent="0.25">
      <c r="B21" s="14">
        <f t="shared" si="1"/>
        <v>14</v>
      </c>
      <c r="C21" s="15" t="str">
        <f>'2. Analisis Matriks SWOT'!G12</f>
        <v>Pengawasan masih lemah</v>
      </c>
      <c r="D21" s="42">
        <v>4</v>
      </c>
      <c r="E21" s="53">
        <f>D21/D23</f>
        <v>8.8888888888888892E-2</v>
      </c>
      <c r="F21" s="47">
        <v>2.9</v>
      </c>
      <c r="G21" s="47">
        <f t="shared" si="0"/>
        <v>0.25777777777777777</v>
      </c>
    </row>
    <row r="22" spans="2:12" s="63" customFormat="1" x14ac:dyDescent="0.25">
      <c r="B22" s="59"/>
      <c r="C22" s="74" t="s">
        <v>76</v>
      </c>
      <c r="D22" s="43"/>
      <c r="E22" s="54"/>
      <c r="F22" s="61"/>
      <c r="G22" s="69">
        <v>1.1000000000000001</v>
      </c>
      <c r="J22" s="71">
        <f>SUM(G15:G21)</f>
        <v>1.1044444444444443</v>
      </c>
      <c r="L22" s="72">
        <f>G13-G22</f>
        <v>1.21</v>
      </c>
    </row>
    <row r="23" spans="2:12" x14ac:dyDescent="0.25">
      <c r="B23" s="124" t="s">
        <v>77</v>
      </c>
      <c r="C23" s="125"/>
      <c r="D23" s="43">
        <f>SUM(D6:D21)</f>
        <v>45</v>
      </c>
      <c r="E23" s="54">
        <f>SUM(E6:E21)</f>
        <v>0.99999999999999989</v>
      </c>
      <c r="F23" s="48"/>
      <c r="G23" s="48">
        <f>SUM(G6:G21)</f>
        <v>3.4177777777777769</v>
      </c>
    </row>
    <row r="24" spans="2:12" x14ac:dyDescent="0.25">
      <c r="B24" s="124" t="s">
        <v>78</v>
      </c>
      <c r="C24" s="125"/>
      <c r="D24" s="125"/>
      <c r="E24" s="125"/>
      <c r="F24" s="126"/>
      <c r="G24" s="83">
        <v>1.21</v>
      </c>
    </row>
    <row r="25" spans="2:12" s="6" customFormat="1" x14ac:dyDescent="0.25">
      <c r="B25" s="75"/>
      <c r="C25" s="75"/>
      <c r="D25" s="80"/>
      <c r="E25" s="81"/>
      <c r="F25" s="82"/>
      <c r="G25" s="82"/>
    </row>
    <row r="26" spans="2:12" s="6" customFormat="1" x14ac:dyDescent="0.25">
      <c r="B26" s="76"/>
      <c r="C26" s="76"/>
      <c r="D26" s="77"/>
      <c r="E26" s="78"/>
      <c r="F26" s="79"/>
      <c r="G26" s="79"/>
    </row>
    <row r="27" spans="2:12" x14ac:dyDescent="0.25">
      <c r="B27" s="129" t="s">
        <v>4</v>
      </c>
      <c r="C27" s="131" t="s">
        <v>68</v>
      </c>
      <c r="D27" s="137" t="s">
        <v>13</v>
      </c>
      <c r="E27" s="133" t="s">
        <v>10</v>
      </c>
      <c r="F27" s="127" t="s">
        <v>11</v>
      </c>
      <c r="G27" s="127" t="s">
        <v>12</v>
      </c>
    </row>
    <row r="28" spans="2:12" x14ac:dyDescent="0.25">
      <c r="B28" s="130"/>
      <c r="C28" s="132"/>
      <c r="D28" s="138"/>
      <c r="E28" s="134"/>
      <c r="F28" s="128"/>
      <c r="G28" s="128"/>
    </row>
    <row r="29" spans="2:12" s="63" customFormat="1" x14ac:dyDescent="0.25">
      <c r="B29" s="122" t="s">
        <v>63</v>
      </c>
      <c r="C29" s="123"/>
      <c r="D29" s="64"/>
      <c r="E29" s="65"/>
      <c r="F29" s="66"/>
      <c r="G29" s="66"/>
    </row>
    <row r="30" spans="2:12" x14ac:dyDescent="0.25">
      <c r="B30" s="20">
        <v>1</v>
      </c>
      <c r="C30" s="21" t="str">
        <f>'2. Analisis Matriks SWOT'!C14</f>
        <v>AD/ART BUM Desa Amanah Berbasis Syariah</v>
      </c>
      <c r="D30" s="44">
        <v>4</v>
      </c>
      <c r="E30" s="55">
        <f>D30/D47</f>
        <v>0.1111111111111111</v>
      </c>
      <c r="F30" s="49">
        <v>5</v>
      </c>
      <c r="G30" s="49">
        <f t="shared" ref="G30:G45" si="2">F30*E30</f>
        <v>0.55555555555555558</v>
      </c>
    </row>
    <row r="31" spans="2:12" x14ac:dyDescent="0.25">
      <c r="B31" s="20">
        <f>B30+1</f>
        <v>2</v>
      </c>
      <c r="C31" s="21" t="str">
        <f>'2. Analisis Matriks SWOT'!C15</f>
        <v>Potensi Peningkatan Pendapatan melalui sampah</v>
      </c>
      <c r="D31" s="44">
        <v>3</v>
      </c>
      <c r="E31" s="55">
        <f>D31/D47</f>
        <v>8.3333333333333329E-2</v>
      </c>
      <c r="F31" s="49">
        <v>3.5</v>
      </c>
      <c r="G31" s="49">
        <f t="shared" si="2"/>
        <v>0.29166666666666663</v>
      </c>
    </row>
    <row r="32" spans="2:12" x14ac:dyDescent="0.25">
      <c r="B32" s="20">
        <f t="shared" ref="B32:B45" si="3">B31+1</f>
        <v>3</v>
      </c>
      <c r="C32" s="21" t="str">
        <f>'2. Analisis Matriks SWOT'!C16</f>
        <v>BKK Pemerintah Provinsi Riau</v>
      </c>
      <c r="D32" s="44">
        <v>3</v>
      </c>
      <c r="E32" s="55">
        <f>D32/D47</f>
        <v>8.3333333333333329E-2</v>
      </c>
      <c r="F32" s="49">
        <v>3.5</v>
      </c>
      <c r="G32" s="49">
        <f t="shared" si="2"/>
        <v>0.29166666666666663</v>
      </c>
    </row>
    <row r="33" spans="2:12" x14ac:dyDescent="0.25">
      <c r="B33" s="20">
        <f t="shared" si="3"/>
        <v>4</v>
      </c>
      <c r="C33" s="21" t="str">
        <f>'2. Analisis Matriks SWOT'!C17</f>
        <v>Perluasan Kebun Sawit dan Penambahan Kelompok Tani</v>
      </c>
      <c r="D33" s="44">
        <v>4</v>
      </c>
      <c r="E33" s="55">
        <f>D33/D47</f>
        <v>0.1111111111111111</v>
      </c>
      <c r="F33" s="49">
        <v>5</v>
      </c>
      <c r="G33" s="49">
        <f t="shared" si="2"/>
        <v>0.55555555555555558</v>
      </c>
    </row>
    <row r="34" spans="2:12" x14ac:dyDescent="0.25">
      <c r="B34" s="20">
        <f t="shared" si="3"/>
        <v>5</v>
      </c>
      <c r="C34" s="21" t="str">
        <f>'2. Analisis Matriks SWOT'!C18</f>
        <v>Diklat peningkatan SDM BUM Desa Amanah</v>
      </c>
      <c r="D34" s="44">
        <v>4</v>
      </c>
      <c r="E34" s="55">
        <f>D34/D47</f>
        <v>0.1111111111111111</v>
      </c>
      <c r="F34" s="49">
        <v>5</v>
      </c>
      <c r="G34" s="49">
        <f t="shared" si="2"/>
        <v>0.55555555555555558</v>
      </c>
    </row>
    <row r="35" spans="2:12" x14ac:dyDescent="0.25">
      <c r="B35" s="20">
        <v>6</v>
      </c>
      <c r="C35" s="21" t="str">
        <f>'2. Analisis Matriks SWOT'!C19</f>
        <v>Kemitraan dan Kolaborasi usaha</v>
      </c>
      <c r="D35" s="44">
        <v>3</v>
      </c>
      <c r="E35" s="55">
        <f>D35/D47</f>
        <v>8.3333333333333329E-2</v>
      </c>
      <c r="F35" s="49">
        <v>3.5</v>
      </c>
      <c r="G35" s="49">
        <f t="shared" si="2"/>
        <v>0.29166666666666663</v>
      </c>
    </row>
    <row r="36" spans="2:12" x14ac:dyDescent="0.25">
      <c r="B36" s="20">
        <v>7</v>
      </c>
      <c r="C36" s="21" t="str">
        <f>'2. Analisis Matriks SWOT'!C20</f>
        <v>Inovasi dan Kreativitas unit usaha</v>
      </c>
      <c r="D36" s="44">
        <v>2</v>
      </c>
      <c r="E36" s="55">
        <f>D36/D47</f>
        <v>5.5555555555555552E-2</v>
      </c>
      <c r="F36" s="49">
        <v>3.2</v>
      </c>
      <c r="G36" s="49">
        <f t="shared" si="2"/>
        <v>0.17777777777777778</v>
      </c>
    </row>
    <row r="37" spans="2:12" s="63" customFormat="1" x14ac:dyDescent="0.25">
      <c r="B37" s="59"/>
      <c r="C37" s="60" t="s">
        <v>70</v>
      </c>
      <c r="D37" s="43"/>
      <c r="E37" s="54"/>
      <c r="F37" s="61"/>
      <c r="G37" s="69" t="s">
        <v>71</v>
      </c>
      <c r="J37" s="71">
        <f>SUM(G30:G36)</f>
        <v>2.7194444444444441</v>
      </c>
    </row>
    <row r="38" spans="2:12" s="63" customFormat="1" x14ac:dyDescent="0.25">
      <c r="B38" s="122" t="s">
        <v>64</v>
      </c>
      <c r="C38" s="123"/>
      <c r="D38" s="43"/>
      <c r="E38" s="54"/>
      <c r="F38" s="61"/>
      <c r="G38" s="61"/>
    </row>
    <row r="39" spans="2:12" x14ac:dyDescent="0.25">
      <c r="B39" s="16">
        <f>B36+1</f>
        <v>8</v>
      </c>
      <c r="C39" s="17" t="str">
        <f>'2. Analisis Matriks SWOT'!C27</f>
        <v>Persaingan dengan Lembaga Keuangan Desa lain</v>
      </c>
      <c r="D39" s="45">
        <v>3</v>
      </c>
      <c r="E39" s="56">
        <f>D39/D47</f>
        <v>8.3333333333333329E-2</v>
      </c>
      <c r="F39" s="50">
        <v>2.5</v>
      </c>
      <c r="G39" s="58">
        <f t="shared" si="2"/>
        <v>0.20833333333333331</v>
      </c>
    </row>
    <row r="40" spans="2:12" x14ac:dyDescent="0.25">
      <c r="B40" s="16">
        <f t="shared" si="3"/>
        <v>9</v>
      </c>
      <c r="C40" s="17" t="str">
        <f>'2. Analisis Matriks SWOT'!C28</f>
        <v>Lowongan pekerjaan di perusahaan dan kota</v>
      </c>
      <c r="D40" s="45">
        <v>2</v>
      </c>
      <c r="E40" s="56">
        <f>D40/D47</f>
        <v>5.5555555555555552E-2</v>
      </c>
      <c r="F40" s="50">
        <v>2.5</v>
      </c>
      <c r="G40" s="58">
        <f t="shared" si="2"/>
        <v>0.1388888888888889</v>
      </c>
    </row>
    <row r="41" spans="2:12" x14ac:dyDescent="0.25">
      <c r="B41" s="16">
        <f t="shared" si="3"/>
        <v>10</v>
      </c>
      <c r="C41" s="17" t="str">
        <f>'2. Analisis Matriks SWOT'!C29</f>
        <v>Akses Internet tidak stabil</v>
      </c>
      <c r="D41" s="45">
        <v>4</v>
      </c>
      <c r="E41" s="56">
        <f>D41/D47</f>
        <v>0.1111111111111111</v>
      </c>
      <c r="F41" s="50">
        <v>2.9</v>
      </c>
      <c r="G41" s="58">
        <f t="shared" si="2"/>
        <v>0.32222222222222219</v>
      </c>
    </row>
    <row r="42" spans="2:12" x14ac:dyDescent="0.25">
      <c r="B42" s="16">
        <f t="shared" si="3"/>
        <v>11</v>
      </c>
      <c r="C42" s="17" t="str">
        <f>'2. Analisis Matriks SWOT'!C30</f>
        <v>Tunggakan pinjaman macet</v>
      </c>
      <c r="D42" s="45">
        <v>4</v>
      </c>
      <c r="E42" s="56">
        <f>D42/D47</f>
        <v>0.1111111111111111</v>
      </c>
      <c r="F42" s="50">
        <v>2.9</v>
      </c>
      <c r="G42" s="58">
        <f t="shared" si="2"/>
        <v>0.32222222222222219</v>
      </c>
    </row>
    <row r="43" spans="2:12" x14ac:dyDescent="0.25">
      <c r="B43" s="16">
        <v>12</v>
      </c>
      <c r="C43" s="17" t="str">
        <f>'2. Analisis Matriks SWOT'!C31</f>
        <v>Tukang pungut sampah keliling</v>
      </c>
      <c r="D43" s="45">
        <v>2</v>
      </c>
      <c r="E43" s="56">
        <f>D43/D47</f>
        <v>5.5555555555555552E-2</v>
      </c>
      <c r="F43" s="50">
        <v>1</v>
      </c>
      <c r="G43" s="58">
        <f t="shared" si="2"/>
        <v>5.5555555555555552E-2</v>
      </c>
    </row>
    <row r="44" spans="2:12" x14ac:dyDescent="0.25">
      <c r="B44" s="16">
        <v>13</v>
      </c>
      <c r="C44" s="17" t="str">
        <f>'2. Analisis Matriks SWOT'!C32</f>
        <v>Meningkatnya armada transportasi pribadi</v>
      </c>
      <c r="D44" s="45">
        <v>2</v>
      </c>
      <c r="E44" s="56">
        <f>D44/D47</f>
        <v>5.5555555555555552E-2</v>
      </c>
      <c r="F44" s="50">
        <v>1</v>
      </c>
      <c r="G44" s="50">
        <f t="shared" si="2"/>
        <v>5.5555555555555552E-2</v>
      </c>
    </row>
    <row r="45" spans="2:12" x14ac:dyDescent="0.25">
      <c r="B45" s="16">
        <f t="shared" si="3"/>
        <v>14</v>
      </c>
      <c r="C45" s="17" t="str">
        <f>'2. Analisis Matriks SWOT'!C33</f>
        <v>Jarak lokasi kebun sawit jauh</v>
      </c>
      <c r="D45" s="45">
        <v>3</v>
      </c>
      <c r="E45" s="56">
        <f>D45/D47</f>
        <v>8.3333333333333329E-2</v>
      </c>
      <c r="F45" s="50">
        <v>2.5</v>
      </c>
      <c r="G45" s="50">
        <f t="shared" si="2"/>
        <v>0.20833333333333331</v>
      </c>
    </row>
    <row r="46" spans="2:12" s="63" customFormat="1" x14ac:dyDescent="0.25">
      <c r="B46" s="59"/>
      <c r="C46" s="62" t="s">
        <v>72</v>
      </c>
      <c r="D46" s="43"/>
      <c r="E46" s="54"/>
      <c r="F46" s="61"/>
      <c r="G46" s="69" t="s">
        <v>73</v>
      </c>
      <c r="J46" s="71">
        <f>SUM(G39:G45)</f>
        <v>1.3111111111111109</v>
      </c>
      <c r="L46" s="72">
        <f>G37-G46</f>
        <v>1.4100000000000001</v>
      </c>
    </row>
    <row r="47" spans="2:12" x14ac:dyDescent="0.25">
      <c r="B47" s="124" t="s">
        <v>74</v>
      </c>
      <c r="C47" s="125"/>
      <c r="D47" s="43">
        <f>SUM(D32:D45)</f>
        <v>36</v>
      </c>
      <c r="E47" s="54">
        <f>SUM(E32:E45)</f>
        <v>1</v>
      </c>
      <c r="F47" s="48"/>
      <c r="G47" s="48">
        <f>SUM(G32:G45)</f>
        <v>3.1833333333333322</v>
      </c>
    </row>
    <row r="48" spans="2:12" x14ac:dyDescent="0.25">
      <c r="B48" s="124" t="s">
        <v>78</v>
      </c>
      <c r="C48" s="125"/>
      <c r="D48" s="125"/>
      <c r="E48" s="125"/>
      <c r="F48" s="126"/>
      <c r="G48" s="84">
        <v>1.41</v>
      </c>
    </row>
  </sheetData>
  <mergeCells count="20">
    <mergeCell ref="G3:G4"/>
    <mergeCell ref="B27:B28"/>
    <mergeCell ref="C27:C28"/>
    <mergeCell ref="F27:F28"/>
    <mergeCell ref="G27:G28"/>
    <mergeCell ref="B23:C23"/>
    <mergeCell ref="B3:B4"/>
    <mergeCell ref="C3:C4"/>
    <mergeCell ref="F3:F4"/>
    <mergeCell ref="E3:E4"/>
    <mergeCell ref="E27:E28"/>
    <mergeCell ref="D3:D4"/>
    <mergeCell ref="D27:D28"/>
    <mergeCell ref="B5:C5"/>
    <mergeCell ref="B14:C14"/>
    <mergeCell ref="B24:F24"/>
    <mergeCell ref="B48:F48"/>
    <mergeCell ref="B47:C47"/>
    <mergeCell ref="B29:C29"/>
    <mergeCell ref="B38:C3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31"/>
  <sheetViews>
    <sheetView showGridLines="0" showRowColHeaders="0" zoomScale="59" zoomScaleNormal="59" workbookViewId="0">
      <selection activeCell="BJ26" sqref="BJ26"/>
    </sheetView>
  </sheetViews>
  <sheetFormatPr defaultColWidth="3.7109375" defaultRowHeight="20.100000000000001" customHeight="1" x14ac:dyDescent="0.25"/>
  <cols>
    <col min="1" max="16384" width="3.7109375" style="1"/>
  </cols>
  <sheetData>
    <row r="3" spans="2:33" ht="20.100000000000001" customHeight="1" thickBot="1" x14ac:dyDescent="0.3"/>
    <row r="4" spans="2:33" ht="20.100000000000001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4"/>
    </row>
    <row r="5" spans="2:33" ht="20.100000000000001" customHeight="1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42" t="s">
        <v>80</v>
      </c>
      <c r="Q5" s="142"/>
      <c r="R5" s="142"/>
      <c r="S5" s="14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2:33" ht="20.100000000000001" customHeight="1" x14ac:dyDescent="0.2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2"/>
      <c r="Q6" s="142"/>
      <c r="R6" s="142"/>
      <c r="S6" s="142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2:33" ht="20.100000000000001" customHeight="1" x14ac:dyDescent="0.25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</row>
    <row r="8" spans="2:33" ht="20.100000000000001" customHeight="1" x14ac:dyDescent="0.25">
      <c r="B8" s="5"/>
      <c r="C8" s="6"/>
      <c r="D8" s="6"/>
      <c r="E8" s="144" t="s">
        <v>83</v>
      </c>
      <c r="F8" s="144"/>
      <c r="G8" s="144"/>
      <c r="H8" s="144"/>
      <c r="I8" s="144"/>
      <c r="J8" s="6"/>
      <c r="K8" s="6"/>
      <c r="L8" s="6"/>
      <c r="M8" s="6"/>
      <c r="N8" s="6"/>
      <c r="O8" s="6"/>
      <c r="P8" s="6"/>
      <c r="Q8" s="8"/>
      <c r="R8" s="6"/>
      <c r="S8" s="6"/>
      <c r="T8" s="6"/>
      <c r="U8" s="6"/>
      <c r="V8" s="6"/>
      <c r="W8" s="6"/>
      <c r="X8" s="6"/>
      <c r="Y8" s="6"/>
      <c r="Z8" s="144" t="s">
        <v>84</v>
      </c>
      <c r="AA8" s="144"/>
      <c r="AB8" s="144"/>
      <c r="AC8" s="144"/>
      <c r="AD8" s="6"/>
      <c r="AE8" s="6"/>
      <c r="AF8" s="6"/>
      <c r="AG8" s="7"/>
    </row>
    <row r="9" spans="2:33" ht="20.100000000000001" customHeight="1" x14ac:dyDescent="0.25">
      <c r="B9" s="5"/>
      <c r="C9" s="6"/>
      <c r="D9" s="6"/>
      <c r="E9" s="144"/>
      <c r="F9" s="144"/>
      <c r="G9" s="144"/>
      <c r="H9" s="144"/>
      <c r="I9" s="144"/>
      <c r="J9" s="6"/>
      <c r="K9" s="6"/>
      <c r="L9" s="6"/>
      <c r="M9" s="6"/>
      <c r="N9" s="6"/>
      <c r="O9" s="6"/>
      <c r="P9" s="6"/>
      <c r="Q9" s="8"/>
      <c r="R9" s="6"/>
      <c r="S9" s="6"/>
      <c r="T9" s="6"/>
      <c r="U9" s="6"/>
      <c r="V9" s="6"/>
      <c r="W9" s="6"/>
      <c r="X9" s="6"/>
      <c r="Y9" s="6"/>
      <c r="Z9" s="144"/>
      <c r="AA9" s="144"/>
      <c r="AB9" s="144"/>
      <c r="AC9" s="144"/>
      <c r="AD9" s="6"/>
      <c r="AE9" s="6"/>
      <c r="AF9" s="6"/>
      <c r="AG9" s="7"/>
    </row>
    <row r="10" spans="2:33" ht="20.100000000000001" customHeight="1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39">
        <v>1.41</v>
      </c>
      <c r="Q10" s="140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</row>
    <row r="11" spans="2:33" ht="20.100000000000001" customHeight="1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8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</row>
    <row r="12" spans="2:33" ht="20.100000000000001" customHeight="1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8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</row>
    <row r="13" spans="2:33" ht="20.100000000000001" customHeight="1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8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2:33" ht="20.100000000000001" customHeight="1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8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2:33" ht="20.100000000000001" customHeight="1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2:33" ht="20.100000000000001" customHeight="1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8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2:33" ht="20.100000000000001" customHeight="1" x14ac:dyDescent="0.25">
      <c r="B17" s="5"/>
      <c r="C17" s="142" t="s">
        <v>81</v>
      </c>
      <c r="D17" s="142"/>
      <c r="E17" s="142"/>
      <c r="F17" s="142"/>
      <c r="G17" s="6"/>
      <c r="H17" s="9"/>
      <c r="I17" s="9"/>
      <c r="J17" s="9"/>
      <c r="K17" s="9"/>
      <c r="L17" s="9"/>
      <c r="M17" s="9"/>
      <c r="N17" s="9"/>
      <c r="O17" s="9"/>
      <c r="P17" s="9"/>
      <c r="Q17" s="10"/>
      <c r="R17" s="9"/>
      <c r="S17" s="9"/>
      <c r="T17" s="9"/>
      <c r="U17" s="9"/>
      <c r="V17" s="9"/>
      <c r="W17" s="9"/>
      <c r="X17" s="9"/>
      <c r="Y17" s="9"/>
      <c r="Z17" s="9"/>
      <c r="AA17" s="9"/>
      <c r="AB17" s="6"/>
      <c r="AC17" s="142" t="s">
        <v>79</v>
      </c>
      <c r="AD17" s="143"/>
      <c r="AE17" s="143"/>
      <c r="AF17" s="143"/>
      <c r="AG17" s="7"/>
    </row>
    <row r="18" spans="2:33" ht="20.100000000000001" customHeight="1" x14ac:dyDescent="0.25">
      <c r="B18" s="5"/>
      <c r="C18" s="142"/>
      <c r="D18" s="142"/>
      <c r="E18" s="142"/>
      <c r="F18" s="142"/>
      <c r="G18" s="6"/>
      <c r="H18" s="6"/>
      <c r="I18" s="6"/>
      <c r="J18" s="6"/>
      <c r="K18" s="6"/>
      <c r="L18" s="6"/>
      <c r="M18" s="6"/>
      <c r="N18" s="6"/>
      <c r="O18" s="6"/>
      <c r="P18" s="6"/>
      <c r="Q18" s="8"/>
      <c r="R18" s="6"/>
      <c r="S18" s="6"/>
      <c r="T18" s="6"/>
      <c r="U18" s="6"/>
      <c r="V18" s="6"/>
      <c r="W18" s="141">
        <v>1.21</v>
      </c>
      <c r="X18" s="141"/>
      <c r="Y18" s="6"/>
      <c r="Z18" s="6"/>
      <c r="AA18" s="6"/>
      <c r="AB18" s="6"/>
      <c r="AC18" s="143"/>
      <c r="AD18" s="143"/>
      <c r="AE18" s="143"/>
      <c r="AF18" s="143"/>
      <c r="AG18" s="7"/>
    </row>
    <row r="19" spans="2:33" ht="20.100000000000001" customHeight="1" x14ac:dyDescent="0.25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8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2:33" ht="20.100000000000001" customHeight="1" x14ac:dyDescent="0.25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8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2:33" ht="20.100000000000001" customHeight="1" x14ac:dyDescent="0.25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8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2:33" ht="20.100000000000001" customHeight="1" x14ac:dyDescent="0.25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8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2:33" ht="20.100000000000001" customHeight="1" x14ac:dyDescent="0.2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7"/>
    </row>
    <row r="24" spans="2:33" ht="20.100000000000001" customHeight="1" x14ac:dyDescent="0.25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7"/>
    </row>
    <row r="25" spans="2:33" ht="20.100000000000001" customHeight="1" x14ac:dyDescent="0.25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7"/>
    </row>
    <row r="26" spans="2:33" ht="20.100000000000001" customHeight="1" x14ac:dyDescent="0.25">
      <c r="B26" s="5"/>
      <c r="C26" s="6"/>
      <c r="D26" s="6"/>
      <c r="E26" s="144" t="s">
        <v>86</v>
      </c>
      <c r="F26" s="144"/>
      <c r="G26" s="144"/>
      <c r="H26" s="144"/>
      <c r="I26" s="144"/>
      <c r="J26" s="6"/>
      <c r="K26" s="6"/>
      <c r="L26" s="6"/>
      <c r="M26" s="6"/>
      <c r="N26" s="6"/>
      <c r="O26" s="6"/>
      <c r="P26" s="6"/>
      <c r="Q26" s="8"/>
      <c r="R26" s="6"/>
      <c r="S26" s="6"/>
      <c r="T26" s="6"/>
      <c r="U26" s="6"/>
      <c r="V26" s="6"/>
      <c r="W26" s="6"/>
      <c r="X26" s="6"/>
      <c r="Y26" s="6"/>
      <c r="Z26" s="144" t="s">
        <v>85</v>
      </c>
      <c r="AA26" s="144"/>
      <c r="AB26" s="144"/>
      <c r="AC26" s="144"/>
      <c r="AD26" s="6"/>
      <c r="AE26" s="6"/>
      <c r="AF26" s="6"/>
      <c r="AG26" s="7"/>
    </row>
    <row r="27" spans="2:33" ht="20.100000000000001" customHeight="1" x14ac:dyDescent="0.25">
      <c r="B27" s="5"/>
      <c r="C27" s="6"/>
      <c r="D27" s="6"/>
      <c r="E27" s="144"/>
      <c r="F27" s="144"/>
      <c r="G27" s="144"/>
      <c r="H27" s="144"/>
      <c r="I27" s="144"/>
      <c r="J27" s="6"/>
      <c r="K27" s="6"/>
      <c r="L27" s="6"/>
      <c r="M27" s="6"/>
      <c r="N27" s="6"/>
      <c r="O27" s="6"/>
      <c r="P27" s="6"/>
      <c r="Q27" s="8"/>
      <c r="R27" s="6"/>
      <c r="S27" s="6"/>
      <c r="T27" s="6"/>
      <c r="U27" s="6"/>
      <c r="V27" s="6"/>
      <c r="W27" s="6"/>
      <c r="X27" s="6"/>
      <c r="Y27" s="6"/>
      <c r="Z27" s="144"/>
      <c r="AA27" s="144"/>
      <c r="AB27" s="144"/>
      <c r="AC27" s="144"/>
      <c r="AD27" s="6"/>
      <c r="AE27" s="6"/>
      <c r="AF27" s="6"/>
      <c r="AG27" s="7"/>
    </row>
    <row r="28" spans="2:33" ht="20.100000000000001" customHeight="1" x14ac:dyDescent="0.2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7"/>
    </row>
    <row r="29" spans="2:33" ht="20.100000000000001" customHeight="1" x14ac:dyDescent="0.25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42" t="s">
        <v>82</v>
      </c>
      <c r="Q29" s="142"/>
      <c r="R29" s="142"/>
      <c r="S29" s="14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7"/>
    </row>
    <row r="30" spans="2:33" ht="20.100000000000001" customHeight="1" x14ac:dyDescent="0.25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42"/>
      <c r="Q30" s="142"/>
      <c r="R30" s="142"/>
      <c r="S30" s="142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7"/>
    </row>
    <row r="31" spans="2:33" ht="20.100000000000001" customHeight="1" thickBot="1" x14ac:dyDescent="0.3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3"/>
    </row>
  </sheetData>
  <mergeCells count="10">
    <mergeCell ref="P29:S30"/>
    <mergeCell ref="Z8:AC9"/>
    <mergeCell ref="E8:I9"/>
    <mergeCell ref="Z26:AC27"/>
    <mergeCell ref="E26:I27"/>
    <mergeCell ref="P10:Q10"/>
    <mergeCell ref="W18:X18"/>
    <mergeCell ref="C17:F18"/>
    <mergeCell ref="P5:S6"/>
    <mergeCell ref="AC17:AF18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Faktor-faktor SWOT</vt:lpstr>
      <vt:lpstr>2. Analisis Matriks SWOT</vt:lpstr>
      <vt:lpstr>3. Analisis IFAS &amp; EPAS</vt:lpstr>
      <vt:lpstr>4. Kwadran SWOT</vt:lpstr>
      <vt:lpstr>'2. Analisis Matriks SWOT'!Print_Area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2024-07-12T02:05:50Z</cp:lastPrinted>
  <dcterms:created xsi:type="dcterms:W3CDTF">2024-02-08T02:50:25Z</dcterms:created>
  <dcterms:modified xsi:type="dcterms:W3CDTF">2024-07-13T04:47:58Z</dcterms:modified>
</cp:coreProperties>
</file>